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46" windowWidth="24120" windowHeight="12315" activeTab="0"/>
  </bookViews>
  <sheets>
    <sheet name="VIATICO -ENERO 2011" sheetId="1" r:id="rId1"/>
    <sheet name="VIATICO - FEBRERO 2011 (2)" sheetId="2" r:id="rId2"/>
    <sheet name="VIATICO - MARZO 2011" sheetId="3" r:id="rId3"/>
  </sheets>
  <definedNames/>
  <calcPr fullCalcOnLoad="1"/>
</workbook>
</file>

<file path=xl/comments3.xml><?xml version="1.0" encoding="utf-8"?>
<comments xmlns="http://schemas.openxmlformats.org/spreadsheetml/2006/main">
  <authors>
    <author>chuerta</author>
    <author>cbarrantes</author>
  </authors>
  <commentList>
    <comment ref="G31" authorId="0">
      <text>
        <r>
          <rPr>
            <b/>
            <sz val="9"/>
            <rFont val="Tahoma"/>
            <family val="2"/>
          </rPr>
          <t>chuerta:</t>
        </r>
        <r>
          <rPr>
            <sz val="9"/>
            <rFont val="Tahoma"/>
            <family val="2"/>
          </rPr>
          <t xml:space="preserve">
</t>
        </r>
      </text>
    </comment>
    <comment ref="K49" authorId="1">
      <text>
        <r>
          <rPr>
            <b/>
            <sz val="8"/>
            <rFont val="Tahoma"/>
            <family val="2"/>
          </rPr>
          <t>cbarrantes:</t>
        </r>
        <r>
          <rPr>
            <sz val="8"/>
            <rFont val="Tahoma"/>
            <family val="2"/>
          </rPr>
          <t xml:space="preserve">
solo se considera 14 dias de acuerdo al memo y correo.</t>
        </r>
      </text>
    </comment>
  </commentList>
</comments>
</file>

<file path=xl/sharedStrings.xml><?xml version="1.0" encoding="utf-8"?>
<sst xmlns="http://schemas.openxmlformats.org/spreadsheetml/2006/main" count="781" uniqueCount="499">
  <si>
    <t>PENDIENTES DE ENERO</t>
  </si>
  <si>
    <t>FECHA</t>
  </si>
  <si>
    <t>Nº VIATIC.</t>
  </si>
  <si>
    <t>COMPROBANTE DE PAGO</t>
  </si>
  <si>
    <t>Nombre Persona</t>
  </si>
  <si>
    <t>LUGAR</t>
  </si>
  <si>
    <t>IMPORTE ENTREGADO</t>
  </si>
  <si>
    <t xml:space="preserve"> Nº SIAF</t>
  </si>
  <si>
    <t>META</t>
  </si>
  <si>
    <t>DESDE</t>
  </si>
  <si>
    <t>HASTA</t>
  </si>
  <si>
    <t>FECHA LIMITE PARA RENDIR</t>
  </si>
  <si>
    <t>FECHA DE RECEPCION</t>
  </si>
  <si>
    <t>Nº Memo</t>
  </si>
  <si>
    <t>IMPORTE RENDIDO</t>
  </si>
  <si>
    <t>IMPORTE DE DEVOLUCION</t>
  </si>
  <si>
    <t># DE PAPELETA</t>
  </si>
  <si>
    <t>Nº DE R/I</t>
  </si>
  <si>
    <t>TOTAL</t>
  </si>
  <si>
    <t>DIFERENCIA</t>
  </si>
  <si>
    <t>01</t>
  </si>
  <si>
    <t>130</t>
  </si>
  <si>
    <t>Mario Arteaga Zegarra</t>
  </si>
  <si>
    <t>Panamá</t>
  </si>
  <si>
    <t>027</t>
  </si>
  <si>
    <t>25</t>
  </si>
  <si>
    <t>041-2011-SG/ARN</t>
  </si>
  <si>
    <t>02</t>
  </si>
  <si>
    <t>198</t>
  </si>
  <si>
    <t>Walter Palomino Cabezas</t>
  </si>
  <si>
    <t>Chimbote</t>
  </si>
  <si>
    <t>028</t>
  </si>
  <si>
    <t>35</t>
  </si>
  <si>
    <t>154-2011/OPR-WPC</t>
  </si>
  <si>
    <t>03</t>
  </si>
  <si>
    <t>199</t>
  </si>
  <si>
    <t>Ivan Espinoza Cespedes</t>
  </si>
  <si>
    <t>Tacna</t>
  </si>
  <si>
    <t>42</t>
  </si>
  <si>
    <t>150-2011-OPR/WPC</t>
  </si>
  <si>
    <t>04</t>
  </si>
  <si>
    <t>195</t>
  </si>
  <si>
    <t>Nelida Mattos Luyo</t>
  </si>
  <si>
    <t>Chiclayo</t>
  </si>
  <si>
    <t>032</t>
  </si>
  <si>
    <t>22</t>
  </si>
  <si>
    <t>032-2011/SCAP-KDM</t>
  </si>
  <si>
    <t>05</t>
  </si>
  <si>
    <t>196</t>
  </si>
  <si>
    <t>Patricia  Castellanos Díaz</t>
  </si>
  <si>
    <t>033</t>
  </si>
  <si>
    <t>096-2011/SCAP-KDM</t>
  </si>
  <si>
    <t>06</t>
  </si>
  <si>
    <t>197</t>
  </si>
  <si>
    <t>Lilyana Hawkins Tachino</t>
  </si>
  <si>
    <t>034</t>
  </si>
  <si>
    <t>055-2011/SCAP-KDM</t>
  </si>
  <si>
    <t>46312456/46092951</t>
  </si>
  <si>
    <t>28/03/2011-02/02/2011</t>
  </si>
  <si>
    <t>20110227-0268</t>
  </si>
  <si>
    <t>31/03/2011-15/04/2011</t>
  </si>
  <si>
    <t>07</t>
  </si>
  <si>
    <t>223</t>
  </si>
  <si>
    <t>Luis Astudillo Bordo</t>
  </si>
  <si>
    <t>Ayacucho</t>
  </si>
  <si>
    <t>035</t>
  </si>
  <si>
    <t>052-2011/SCAP-KDM</t>
  </si>
  <si>
    <t>08</t>
  </si>
  <si>
    <t>222</t>
  </si>
  <si>
    <t>Luis Gavidia Morachimo</t>
  </si>
  <si>
    <t>036</t>
  </si>
  <si>
    <t>064-2011/SCAP-MCP</t>
  </si>
  <si>
    <t>09</t>
  </si>
  <si>
    <t>221</t>
  </si>
  <si>
    <t>Katherin Avila Camacho</t>
  </si>
  <si>
    <t>037</t>
  </si>
  <si>
    <t>10</t>
  </si>
  <si>
    <t>201</t>
  </si>
  <si>
    <t>Marco Borra Ramirez</t>
  </si>
  <si>
    <t>Pucallpa</t>
  </si>
  <si>
    <t>059</t>
  </si>
  <si>
    <t>117-2010/ULSE-ASAL</t>
  </si>
  <si>
    <t>46313158/46313434</t>
  </si>
  <si>
    <t>11/02/2011-21/02/2011</t>
  </si>
  <si>
    <t>11</t>
  </si>
  <si>
    <t>213</t>
  </si>
  <si>
    <t>Yungay</t>
  </si>
  <si>
    <t>068</t>
  </si>
  <si>
    <t>125-2011-OPR/WPC</t>
  </si>
  <si>
    <t>12</t>
  </si>
  <si>
    <t>219</t>
  </si>
  <si>
    <t>Manuel Zuñiga Mossone</t>
  </si>
  <si>
    <t>Chachapoyas</t>
  </si>
  <si>
    <t>071</t>
  </si>
  <si>
    <t>111-2011/SAOD-RRP</t>
  </si>
  <si>
    <t>45625765/45625767</t>
  </si>
  <si>
    <t>31/01/2011-01/02/2011</t>
  </si>
  <si>
    <t>13</t>
  </si>
  <si>
    <t>220</t>
  </si>
  <si>
    <t>Tumbes</t>
  </si>
  <si>
    <t>072</t>
  </si>
  <si>
    <t>171-2011/SAOD-RRP</t>
  </si>
  <si>
    <t>14</t>
  </si>
  <si>
    <t>320</t>
  </si>
  <si>
    <t>Manuel Alvarez Rodriguez</t>
  </si>
  <si>
    <t>66-2011/DAA-MGR</t>
  </si>
  <si>
    <t>15</t>
  </si>
  <si>
    <t>341</t>
  </si>
  <si>
    <t>Rosa Vergara Collantes</t>
  </si>
  <si>
    <t>Arequipa</t>
  </si>
  <si>
    <t>120</t>
  </si>
  <si>
    <t>079-2011/SCAP-KDM</t>
  </si>
  <si>
    <t>16</t>
  </si>
  <si>
    <t>342</t>
  </si>
  <si>
    <t>Karla Rodriguez Aquino</t>
  </si>
  <si>
    <t>121</t>
  </si>
  <si>
    <t>080-2011/SCAP-KDM</t>
  </si>
  <si>
    <t>17</t>
  </si>
  <si>
    <t>343</t>
  </si>
  <si>
    <t>Gisella Sanchez Manzanares</t>
  </si>
  <si>
    <t>122</t>
  </si>
  <si>
    <t>Pendiente la presentación de la Rendición</t>
  </si>
  <si>
    <t>La rendición está observada</t>
  </si>
  <si>
    <t>El viático fue anulado</t>
  </si>
  <si>
    <t>PENDIENTES DE FEBRERO</t>
  </si>
  <si>
    <t># PAPELETA</t>
  </si>
  <si>
    <t>Iquitos</t>
  </si>
  <si>
    <t>175</t>
  </si>
  <si>
    <t>097-2011/SCAP-KDM</t>
  </si>
  <si>
    <t>630</t>
  </si>
  <si>
    <t>Patricia Raynaga Alvarado</t>
  </si>
  <si>
    <t>176</t>
  </si>
  <si>
    <t>Laura Gutierrez Gonzales</t>
  </si>
  <si>
    <t>177</t>
  </si>
  <si>
    <t xml:space="preserve">Mario Arteaga </t>
  </si>
  <si>
    <t xml:space="preserve">Chile </t>
  </si>
  <si>
    <t>287</t>
  </si>
  <si>
    <t>1022011-SG/ARN</t>
  </si>
  <si>
    <t>Costa Rica</t>
  </si>
  <si>
    <t>363</t>
  </si>
  <si>
    <t>14/03/2011</t>
  </si>
  <si>
    <t>118-2011-SG-ARN</t>
  </si>
  <si>
    <t>Rosa Navia Codorena</t>
  </si>
  <si>
    <t>Areq-Cusco</t>
  </si>
  <si>
    <t>279</t>
  </si>
  <si>
    <t>190-2011/SAOD-RRP</t>
  </si>
  <si>
    <t>Milagros Merino Chevez</t>
  </si>
  <si>
    <t>Pto,Maldonado</t>
  </si>
  <si>
    <t>277</t>
  </si>
  <si>
    <t>193-2011/SAOD-RRP</t>
  </si>
  <si>
    <t xml:space="preserve">Paula Mendiola Romero </t>
  </si>
  <si>
    <t>Piura</t>
  </si>
  <si>
    <t>280</t>
  </si>
  <si>
    <t>091-2011/SCAP-KDM</t>
  </si>
  <si>
    <t>Edith Huancaunqui Rodriguez</t>
  </si>
  <si>
    <t>281</t>
  </si>
  <si>
    <t>108-2011/SCAP-KDM</t>
  </si>
  <si>
    <t>43708725-46310730</t>
  </si>
  <si>
    <t>28/03/2011-29/03/2011</t>
  </si>
  <si>
    <t>20110208-20110230</t>
  </si>
  <si>
    <t>28/03/2011-31/03/2011</t>
  </si>
  <si>
    <t>Hector Morales Gonzales</t>
  </si>
  <si>
    <t>282</t>
  </si>
  <si>
    <t>105-2011/SCAP-KDM</t>
  </si>
  <si>
    <t>Erick Caso Giraldo</t>
  </si>
  <si>
    <t>Huaraz</t>
  </si>
  <si>
    <t>300</t>
  </si>
  <si>
    <t>24</t>
  </si>
  <si>
    <t>136-2011/DTN-JSS</t>
  </si>
  <si>
    <t>Rodrigo Huaman Guerrero</t>
  </si>
  <si>
    <t>301</t>
  </si>
  <si>
    <t>133-2011/DTN-JSS</t>
  </si>
  <si>
    <t>Fabiola Pinto Avila</t>
  </si>
  <si>
    <t>302</t>
  </si>
  <si>
    <t>106-2011/DTN-JSS</t>
  </si>
  <si>
    <t>Carlos Ireijo Mitsuta</t>
  </si>
  <si>
    <t>Cajamarca</t>
  </si>
  <si>
    <t>303</t>
  </si>
  <si>
    <t>Gladys Gil Candia</t>
  </si>
  <si>
    <t>Cusco</t>
  </si>
  <si>
    <t>304</t>
  </si>
  <si>
    <t>137-2011/DTN-JSS</t>
  </si>
  <si>
    <t>Luis Ontaneda More</t>
  </si>
  <si>
    <t>Huánuco</t>
  </si>
  <si>
    <t>305</t>
  </si>
  <si>
    <t>127-2011/DTN-JSS</t>
  </si>
  <si>
    <t>Sergio Tamayo Yañez</t>
  </si>
  <si>
    <t>Tarapoto</t>
  </si>
  <si>
    <t>306</t>
  </si>
  <si>
    <t>162-2011/DTN-JSS</t>
  </si>
  <si>
    <t>307</t>
  </si>
  <si>
    <t>166-2011/DTN-JSS</t>
  </si>
  <si>
    <t>Carlos Rivera Rojas</t>
  </si>
  <si>
    <t>308</t>
  </si>
  <si>
    <t>157-2011/DTN-JSS</t>
  </si>
  <si>
    <t>45653844/46310139</t>
  </si>
  <si>
    <t>07/03/2011/01/04/2011</t>
  </si>
  <si>
    <t>20110206/20110301</t>
  </si>
  <si>
    <t>28/03/2011/29/04/2011</t>
  </si>
  <si>
    <t>Brenda Barazorda Valer</t>
  </si>
  <si>
    <t>309</t>
  </si>
  <si>
    <t>06/04/2011</t>
  </si>
  <si>
    <t>219-2011/DTN-JSS</t>
  </si>
  <si>
    <t>Marco Aurelio Montoya Lazarte</t>
  </si>
  <si>
    <t>310</t>
  </si>
  <si>
    <t>16/03/2011</t>
  </si>
  <si>
    <t>183-2011/DTN-JSS</t>
  </si>
  <si>
    <t>Juan Antonio Silva Sologuren</t>
  </si>
  <si>
    <t>311</t>
  </si>
  <si>
    <t>107-2011/DTN-JSS</t>
  </si>
  <si>
    <t>Iris Pacheco Claros</t>
  </si>
  <si>
    <t>Hyo.</t>
  </si>
  <si>
    <t>312</t>
  </si>
  <si>
    <t>138-2011/DTN-JSS</t>
  </si>
  <si>
    <t>Hva.</t>
  </si>
  <si>
    <t>313</t>
  </si>
  <si>
    <t>139-2011/DTN-JSS</t>
  </si>
  <si>
    <t>James Pajuelo Orbegoso</t>
  </si>
  <si>
    <t>Ica</t>
  </si>
  <si>
    <t>314</t>
  </si>
  <si>
    <t>25/04/2011</t>
  </si>
  <si>
    <t>242-2011/DTN-JSS</t>
  </si>
  <si>
    <t>Raul Cardenas Guerra</t>
  </si>
  <si>
    <t>Cuzco-Pto.Mald.</t>
  </si>
  <si>
    <t>331</t>
  </si>
  <si>
    <t>28</t>
  </si>
  <si>
    <t>167-2011/ULSE-TMM</t>
  </si>
  <si>
    <t>Hyo.Hvca.</t>
  </si>
  <si>
    <t>332</t>
  </si>
  <si>
    <t>190-2011-OAF-HVC</t>
  </si>
  <si>
    <t>333</t>
  </si>
  <si>
    <t>187-2011/ULSE-TMM</t>
  </si>
  <si>
    <t>Jessica Valdivieso Tumba</t>
  </si>
  <si>
    <t>334</t>
  </si>
  <si>
    <t>161-2011/ULSE-HVC</t>
  </si>
  <si>
    <t>335</t>
  </si>
  <si>
    <t>162-2011/ULSE-HVC</t>
  </si>
  <si>
    <t>Ahui Villafuerte Crespo</t>
  </si>
  <si>
    <t>336</t>
  </si>
  <si>
    <t>168-2011/ULSE-TMM</t>
  </si>
  <si>
    <t>337</t>
  </si>
  <si>
    <t>falta enviar correo</t>
  </si>
  <si>
    <t>Cja - Chiclayo</t>
  </si>
  <si>
    <t>338</t>
  </si>
  <si>
    <t>198-2011/OAF-HVC</t>
  </si>
  <si>
    <t>339</t>
  </si>
  <si>
    <t>205-2011/OAF-HVC</t>
  </si>
  <si>
    <t>Martha Arias Quispe</t>
  </si>
  <si>
    <t>340</t>
  </si>
  <si>
    <t>Trujillo-Piura</t>
  </si>
  <si>
    <t>002-2011/MAQ</t>
  </si>
  <si>
    <t>15/03/2011</t>
  </si>
  <si>
    <t>189-2011/ULSE-TMM</t>
  </si>
  <si>
    <t>55</t>
  </si>
  <si>
    <t>Ricardo Flores Deza</t>
  </si>
  <si>
    <t>Matucana</t>
  </si>
  <si>
    <t>330</t>
  </si>
  <si>
    <t>231-2011/OPR/WPC</t>
  </si>
  <si>
    <t>56</t>
  </si>
  <si>
    <t>451</t>
  </si>
  <si>
    <t>113-2011/SCAP-KDM</t>
  </si>
  <si>
    <t>57</t>
  </si>
  <si>
    <t>Elizabeth Rodriguez Calderon</t>
  </si>
  <si>
    <t>452</t>
  </si>
  <si>
    <t>140-2011/SCAP-KDM</t>
  </si>
  <si>
    <t>58</t>
  </si>
  <si>
    <t>114-2011/SCAP-KDM</t>
  </si>
  <si>
    <t>59</t>
  </si>
  <si>
    <t>Marlith Vasquez Chaparro</t>
  </si>
  <si>
    <t>204-2011/SAOD-RRP</t>
  </si>
  <si>
    <t>60</t>
  </si>
  <si>
    <t>Debora Esteves Molina</t>
  </si>
  <si>
    <t>191-2011/SAOD-RRP</t>
  </si>
  <si>
    <t>61</t>
  </si>
  <si>
    <t>Karla Silva Flores</t>
  </si>
  <si>
    <t>495</t>
  </si>
  <si>
    <t>141-2011-DTN-JSS</t>
  </si>
  <si>
    <t>62</t>
  </si>
  <si>
    <t>Harold Espinoza Delgado</t>
  </si>
  <si>
    <t>Cañete</t>
  </si>
  <si>
    <t>524</t>
  </si>
  <si>
    <t>310-2011/OPR-WPC</t>
  </si>
  <si>
    <t>63</t>
  </si>
  <si>
    <t>Huancayo</t>
  </si>
  <si>
    <t>525</t>
  </si>
  <si>
    <t>306-2011/OPR-WPC</t>
  </si>
  <si>
    <t>64</t>
  </si>
  <si>
    <t>Edinson Sanchez Mondragon</t>
  </si>
  <si>
    <t>555</t>
  </si>
  <si>
    <t>164-2011/SCAP-KDM</t>
  </si>
  <si>
    <t>46314933-46310864</t>
  </si>
  <si>
    <t>14/03//2001-31/03/2011</t>
  </si>
  <si>
    <t>65</t>
  </si>
  <si>
    <t>Bruce Cueva HuaYhua</t>
  </si>
  <si>
    <t>556</t>
  </si>
  <si>
    <t>217-2011/SCAP-KDM</t>
  </si>
  <si>
    <t>66</t>
  </si>
  <si>
    <t>Patricia Castellanos Diaz</t>
  </si>
  <si>
    <t>557</t>
  </si>
  <si>
    <t>04/05/2011</t>
  </si>
  <si>
    <t>308-2011/SCAP-KDM</t>
  </si>
  <si>
    <t>PENDIENTES DE MARZO</t>
  </si>
  <si>
    <t>67</t>
  </si>
  <si>
    <t>Carlos Augusto Salazar Romero</t>
  </si>
  <si>
    <t>563</t>
  </si>
  <si>
    <t>226-2011/SAOD-RRP</t>
  </si>
  <si>
    <t>68</t>
  </si>
  <si>
    <t>César Angel Candela Jara</t>
  </si>
  <si>
    <t>564</t>
  </si>
  <si>
    <t>69</t>
  </si>
  <si>
    <t>Ana Gramanesa Reategui Napuri</t>
  </si>
  <si>
    <t>565</t>
  </si>
  <si>
    <t>117-2011-SG-ARN</t>
  </si>
  <si>
    <t>70</t>
  </si>
  <si>
    <t>Robert Arnald Ratoliska Panizo</t>
  </si>
  <si>
    <t>566</t>
  </si>
  <si>
    <t>232-2011/SAOD-RRP</t>
  </si>
  <si>
    <t>71</t>
  </si>
  <si>
    <t>Jaime Joel Ñato Noe</t>
  </si>
  <si>
    <t>567</t>
  </si>
  <si>
    <t>04-2011/JÑN</t>
  </si>
  <si>
    <t>72</t>
  </si>
  <si>
    <t>Guiliana Aparicio Zevallos</t>
  </si>
  <si>
    <t>568</t>
  </si>
  <si>
    <t>101-2011/SG-ARN</t>
  </si>
  <si>
    <t>73</t>
  </si>
  <si>
    <t>Roger Banda Garcia</t>
  </si>
  <si>
    <t>569</t>
  </si>
  <si>
    <t>237-2011/SAOD-RRP</t>
  </si>
  <si>
    <t>74</t>
  </si>
  <si>
    <t>Ivan Espinoza Céspedes</t>
  </si>
  <si>
    <t>600</t>
  </si>
  <si>
    <t>346-2011-OPR/WPC</t>
  </si>
  <si>
    <t>75</t>
  </si>
  <si>
    <t>Luis Payat Trujillo</t>
  </si>
  <si>
    <t>1051-1657</t>
  </si>
  <si>
    <t>Abancay</t>
  </si>
  <si>
    <t>614</t>
  </si>
  <si>
    <t>258-2011/ULSE-LCA</t>
  </si>
  <si>
    <t>76</t>
  </si>
  <si>
    <t>Rocio del Pilar Mattos Solorzano</t>
  </si>
  <si>
    <t>Pto.Maldonado</t>
  </si>
  <si>
    <t>629</t>
  </si>
  <si>
    <t>167-2011/SCAP-KDM</t>
  </si>
  <si>
    <t>77</t>
  </si>
  <si>
    <t>Lilyana Hawkins Tacchino</t>
  </si>
  <si>
    <t>208-2011/SCAP-KDM</t>
  </si>
  <si>
    <t>78</t>
  </si>
  <si>
    <t>Luis Huayta Zacarias</t>
  </si>
  <si>
    <t>631</t>
  </si>
  <si>
    <t>162-2011/SCAP-KDM</t>
  </si>
  <si>
    <t>79</t>
  </si>
  <si>
    <t>Paula Mendiola Romero</t>
  </si>
  <si>
    <t>632</t>
  </si>
  <si>
    <t>180-2011/SCAP-KDM</t>
  </si>
  <si>
    <t>80</t>
  </si>
  <si>
    <t>Augusto Effio Ordoñez</t>
  </si>
  <si>
    <t>633</t>
  </si>
  <si>
    <t>183-2011/SCAP-KDM</t>
  </si>
  <si>
    <t>81</t>
  </si>
  <si>
    <t>Mirtha Luz Tisza Ballenas</t>
  </si>
  <si>
    <t>634</t>
  </si>
  <si>
    <t>203-2011/SCAP-KDM</t>
  </si>
  <si>
    <t>82</t>
  </si>
  <si>
    <t>666</t>
  </si>
  <si>
    <t>83</t>
  </si>
  <si>
    <t>Carlos Vicente Navas Rondon</t>
  </si>
  <si>
    <t>667</t>
  </si>
  <si>
    <t>84</t>
  </si>
  <si>
    <t>668</t>
  </si>
  <si>
    <t>246-2011/SAOD-RRP</t>
  </si>
  <si>
    <t>85</t>
  </si>
  <si>
    <t>Celia Paola Cruz Gonzales</t>
  </si>
  <si>
    <t>669</t>
  </si>
  <si>
    <t>138-2011-SG/ARN</t>
  </si>
  <si>
    <t>86</t>
  </si>
  <si>
    <t>Marina Isabel Zevallos Valentin</t>
  </si>
  <si>
    <t>670</t>
  </si>
  <si>
    <t>263-2011/SAOD-RRP</t>
  </si>
  <si>
    <t>87</t>
  </si>
  <si>
    <t>671</t>
  </si>
  <si>
    <t>358-2011-OPR/WPC</t>
  </si>
  <si>
    <t>88</t>
  </si>
  <si>
    <t>Francesco Ginocchio Linares</t>
  </si>
  <si>
    <t>146-2011-SG/ARN</t>
  </si>
  <si>
    <t>89</t>
  </si>
  <si>
    <t>Diego García Vizcarra</t>
  </si>
  <si>
    <t>90</t>
  </si>
  <si>
    <t>Adrián Huayama Andrade</t>
  </si>
  <si>
    <t>91</t>
  </si>
  <si>
    <t>Mario Arteaga  Zegarra</t>
  </si>
  <si>
    <t>Singapur</t>
  </si>
  <si>
    <t>822</t>
  </si>
  <si>
    <t>172-2011-SG/JÑN</t>
  </si>
  <si>
    <t>92</t>
  </si>
  <si>
    <t>Alberto Aponte Lector</t>
  </si>
  <si>
    <t>783</t>
  </si>
  <si>
    <t>294-2011/ULSE-LCA</t>
  </si>
  <si>
    <t>93</t>
  </si>
  <si>
    <t>Trujillo</t>
  </si>
  <si>
    <t>784</t>
  </si>
  <si>
    <t>94</t>
  </si>
  <si>
    <t>785</t>
  </si>
  <si>
    <t>299-2011/ULSE-LSCA</t>
  </si>
  <si>
    <t>46314808/47798606</t>
  </si>
  <si>
    <t>25/04/2011-24/06/2011</t>
  </si>
  <si>
    <t>20110302/20110500</t>
  </si>
  <si>
    <t>29/04/2011-27/06/2011</t>
  </si>
  <si>
    <t>95</t>
  </si>
  <si>
    <t>Debora Victoria Esteves Molina</t>
  </si>
  <si>
    <t>282-2011/SAOD-MZM</t>
  </si>
  <si>
    <t>96</t>
  </si>
  <si>
    <t>829</t>
  </si>
  <si>
    <t>319-2011/SAOD-MZM</t>
  </si>
  <si>
    <t>46310228/46310293</t>
  </si>
  <si>
    <t>06/04/2011-06/04/2011</t>
  </si>
  <si>
    <t>20110258/20110259</t>
  </si>
  <si>
    <t>97</t>
  </si>
  <si>
    <t>Rocío del Pilar Matos Solorzano</t>
  </si>
  <si>
    <t>860</t>
  </si>
  <si>
    <t>211-2011/SCAP-KDM</t>
  </si>
  <si>
    <t>98</t>
  </si>
  <si>
    <t>861</t>
  </si>
  <si>
    <t>216-2011/SCAP-KDM</t>
  </si>
  <si>
    <t>99</t>
  </si>
  <si>
    <t>Amilcar Alzamora Oré</t>
  </si>
  <si>
    <t>862</t>
  </si>
  <si>
    <t>236-2011/SCAP-KDM</t>
  </si>
  <si>
    <t>100</t>
  </si>
  <si>
    <t>863</t>
  </si>
  <si>
    <t>101</t>
  </si>
  <si>
    <t>864</t>
  </si>
  <si>
    <t>205-2011/SCAP-KDM</t>
  </si>
  <si>
    <t>102</t>
  </si>
  <si>
    <t>874</t>
  </si>
  <si>
    <t>220-2011/DTN-JSS</t>
  </si>
  <si>
    <t>103</t>
  </si>
  <si>
    <t>875</t>
  </si>
  <si>
    <t>284-2011/DTN-JSS</t>
  </si>
  <si>
    <t>46312222-46314182</t>
  </si>
  <si>
    <t>10/05/2011-24/05/2011</t>
  </si>
  <si>
    <t>20110373-20110421</t>
  </si>
  <si>
    <t>10/05/2011-31/05/2011</t>
  </si>
  <si>
    <t>104</t>
  </si>
  <si>
    <t>Steven Flores Olivera</t>
  </si>
  <si>
    <t>881</t>
  </si>
  <si>
    <t>234-2011/SCAP-KDM</t>
  </si>
  <si>
    <t>46310925/43137726</t>
  </si>
  <si>
    <t>04/04/2011-05/05/2011</t>
  </si>
  <si>
    <t>20110254/20110332</t>
  </si>
  <si>
    <t>12/04/2011-12/05/2011</t>
  </si>
  <si>
    <t>105</t>
  </si>
  <si>
    <t>Luis Llanos Orozco</t>
  </si>
  <si>
    <t>Cuzco</t>
  </si>
  <si>
    <t>884</t>
  </si>
  <si>
    <t>37</t>
  </si>
  <si>
    <t>138-2011/DAA-CCC</t>
  </si>
  <si>
    <t>106</t>
  </si>
  <si>
    <t>897</t>
  </si>
  <si>
    <t>446-2011/OPR/WPC</t>
  </si>
  <si>
    <t>107</t>
  </si>
  <si>
    <t>Marco Montoya Lazarte</t>
  </si>
  <si>
    <t>934</t>
  </si>
  <si>
    <t>247-2011/SCAP-KDM</t>
  </si>
  <si>
    <t>108</t>
  </si>
  <si>
    <t>935</t>
  </si>
  <si>
    <t>237-2011/SCAP-KDM</t>
  </si>
  <si>
    <t>109</t>
  </si>
  <si>
    <t>943</t>
  </si>
  <si>
    <t>46</t>
  </si>
  <si>
    <t>162-2010-SG-JÑN</t>
  </si>
  <si>
    <t>110</t>
  </si>
  <si>
    <t>956</t>
  </si>
  <si>
    <t>47797434-46309790</t>
  </si>
  <si>
    <t>07/07/2011-13/07/2011</t>
  </si>
  <si>
    <t>111</t>
  </si>
  <si>
    <t>Jenny Guillén Tello</t>
  </si>
  <si>
    <t>962</t>
  </si>
  <si>
    <t>259-2011/DTN-AMV</t>
  </si>
  <si>
    <t>46997971-1210244</t>
  </si>
  <si>
    <t>15/05/2011-09/05/2011</t>
  </si>
  <si>
    <t>112</t>
  </si>
  <si>
    <t>Puno</t>
  </si>
  <si>
    <t>965</t>
  </si>
  <si>
    <t>335-2011/SAOD-RRP</t>
  </si>
  <si>
    <t>RESUMEN</t>
  </si>
  <si>
    <t>Monto Solicitado</t>
  </si>
  <si>
    <t>Ejecucion del Gasto</t>
  </si>
  <si>
    <t>Saldo del OSCE</t>
  </si>
  <si>
    <t>Saldos Pendientes</t>
  </si>
  <si>
    <t>Saldos Pendintes</t>
  </si>
  <si>
    <t xml:space="preserve">                                                                                      EJECUCIÓN DEL GASTO POR CONCEPTO DE VIATICOS - I TRIMESTRE</t>
  </si>
  <si>
    <t>471</t>
  </si>
  <si>
    <t>470</t>
  </si>
  <si>
    <t>450</t>
  </si>
  <si>
    <t>SIN DOCUMENTO</t>
  </si>
  <si>
    <t>CARTA Nº 27</t>
  </si>
  <si>
    <t xml:space="preserve">                                                                                                         EJECUCIÓN DEL GASTO POR CONCEPTO DE VIATICOS - I TRIMESTRE</t>
  </si>
  <si>
    <r>
      <t xml:space="preserve">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8"/>
        <rFont val="Arial"/>
        <family val="2"/>
      </rPr>
      <t>EJECUCIÓN DEL GASTO POR CONCEPTO DE VIATICOS - I TRIMESTRE</t>
    </r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</si>
</sst>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dd/mm/yy;@"/>
    <numFmt numFmtId="173" formatCode="_ [$S/.-280A]\ * #,##0.00_ ;_ [$S/.-280A]\ * \-#,##0.00_ ;_ [$S/.-280A]\ * &quot;-&quot;??_ ;_ @_ "/>
    <numFmt numFmtId="174" formatCode="&quot;S/.&quot;\ #,##0.00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4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57" applyFont="1" applyAlignment="1">
      <alignment horizontal="left"/>
      <protection/>
    </xf>
    <xf numFmtId="0" fontId="3" fillId="0" borderId="0" xfId="57" applyFont="1" applyAlignment="1">
      <alignment horizontal="left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horizontal="center"/>
      <protection/>
    </xf>
    <xf numFmtId="0" fontId="6" fillId="22" borderId="10" xfId="57" applyFont="1" applyFill="1" applyBorder="1" applyAlignment="1">
      <alignment horizontal="center" wrapText="1"/>
      <protection/>
    </xf>
    <xf numFmtId="0" fontId="6" fillId="22" borderId="11" xfId="57" applyFont="1" applyFill="1" applyBorder="1" applyAlignment="1">
      <alignment horizontal="center" wrapText="1"/>
      <protection/>
    </xf>
    <xf numFmtId="49" fontId="5" fillId="0" borderId="12" xfId="58" applyNumberFormat="1" applyFont="1" applyFill="1" applyBorder="1" applyAlignment="1">
      <alignment horizontal="left"/>
      <protection/>
    </xf>
    <xf numFmtId="0" fontId="5" fillId="24" borderId="12" xfId="58" applyFont="1" applyFill="1" applyBorder="1" applyAlignment="1">
      <alignment horizontal="left"/>
      <protection/>
    </xf>
    <xf numFmtId="49" fontId="5" fillId="24" borderId="12" xfId="58" applyNumberFormat="1" applyFont="1" applyFill="1" applyBorder="1" applyAlignment="1">
      <alignment horizontal="center"/>
      <protection/>
    </xf>
    <xf numFmtId="14" fontId="5" fillId="24" borderId="12" xfId="59" applyNumberFormat="1" applyFont="1" applyFill="1" applyBorder="1" applyAlignment="1">
      <alignment horizontal="center"/>
      <protection/>
    </xf>
    <xf numFmtId="14" fontId="5" fillId="24" borderId="12" xfId="0" applyNumberFormat="1" applyFont="1" applyFill="1" applyBorder="1" applyAlignment="1">
      <alignment horizontal="center"/>
    </xf>
    <xf numFmtId="1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58" applyFont="1" applyFill="1" applyBorder="1" applyAlignment="1">
      <alignment horizontal="left"/>
      <protection/>
    </xf>
    <xf numFmtId="49" fontId="5" fillId="0" borderId="12" xfId="58" applyNumberFormat="1" applyFont="1" applyFill="1" applyBorder="1" applyAlignment="1">
      <alignment horizontal="center"/>
      <protection/>
    </xf>
    <xf numFmtId="14" fontId="5" fillId="0" borderId="12" xfId="59" applyNumberFormat="1" applyFont="1" applyFill="1" applyBorder="1" applyAlignment="1">
      <alignment horizontal="center"/>
      <protection/>
    </xf>
    <xf numFmtId="14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24" borderId="12" xfId="58" applyFont="1" applyFill="1" applyBorder="1" applyAlignment="1">
      <alignment horizontal="left"/>
      <protection/>
    </xf>
    <xf numFmtId="49" fontId="4" fillId="24" borderId="12" xfId="58" applyNumberFormat="1" applyFont="1" applyFill="1" applyBorder="1" applyAlignment="1">
      <alignment horizontal="center"/>
      <protection/>
    </xf>
    <xf numFmtId="14" fontId="4" fillId="24" borderId="12" xfId="59" applyNumberFormat="1" applyFont="1" applyFill="1" applyBorder="1" applyAlignment="1">
      <alignment horizontal="center"/>
      <protection/>
    </xf>
    <xf numFmtId="14" fontId="4" fillId="24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4" fontId="5" fillId="0" borderId="12" xfId="0" applyNumberFormat="1" applyFont="1" applyBorder="1" applyAlignment="1">
      <alignment/>
    </xf>
    <xf numFmtId="14" fontId="5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5" fillId="24" borderId="12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7" borderId="18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17" borderId="18" xfId="0" applyFont="1" applyFill="1" applyBorder="1" applyAlignment="1">
      <alignment horizontal="left"/>
    </xf>
    <xf numFmtId="0" fontId="1" fillId="25" borderId="18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72" fontId="6" fillId="22" borderId="23" xfId="57" applyNumberFormat="1" applyFont="1" applyFill="1" applyBorder="1" applyAlignment="1">
      <alignment horizontal="left" wrapText="1"/>
      <protection/>
    </xf>
    <xf numFmtId="49" fontId="6" fillId="22" borderId="24" xfId="57" applyNumberFormat="1" applyFont="1" applyFill="1" applyBorder="1" applyAlignment="1">
      <alignment horizontal="left" wrapText="1"/>
      <protection/>
    </xf>
    <xf numFmtId="0" fontId="6" fillId="22" borderId="24" xfId="57" applyFont="1" applyFill="1" applyBorder="1" applyAlignment="1">
      <alignment horizontal="left" wrapText="1"/>
      <protection/>
    </xf>
    <xf numFmtId="0" fontId="7" fillId="22" borderId="24" xfId="57" applyFont="1" applyFill="1" applyBorder="1" applyAlignment="1">
      <alignment horizontal="center" wrapText="1"/>
      <protection/>
    </xf>
    <xf numFmtId="0" fontId="6" fillId="22" borderId="24" xfId="57" applyFont="1" applyFill="1" applyBorder="1" applyAlignment="1">
      <alignment horizontal="center" wrapText="1"/>
      <protection/>
    </xf>
    <xf numFmtId="0" fontId="6" fillId="22" borderId="24" xfId="57" applyFont="1" applyFill="1" applyBorder="1" applyAlignment="1">
      <alignment horizontal="center" wrapText="1"/>
      <protection/>
    </xf>
    <xf numFmtId="4" fontId="6" fillId="22" borderId="24" xfId="57" applyNumberFormat="1" applyFont="1" applyFill="1" applyBorder="1" applyAlignment="1">
      <alignment horizontal="center" wrapText="1"/>
      <protection/>
    </xf>
    <xf numFmtId="0" fontId="6" fillId="22" borderId="25" xfId="57" applyFont="1" applyFill="1" applyBorder="1" applyAlignment="1">
      <alignment horizontal="center" wrapText="1"/>
      <protection/>
    </xf>
    <xf numFmtId="172" fontId="5" fillId="0" borderId="26" xfId="57" applyNumberFormat="1" applyFont="1" applyFill="1" applyBorder="1">
      <alignment/>
      <protection/>
    </xf>
    <xf numFmtId="0" fontId="5" fillId="0" borderId="27" xfId="57" applyNumberFormat="1" applyFont="1" applyFill="1" applyBorder="1" applyAlignment="1">
      <alignment horizontal="center"/>
      <protection/>
    </xf>
    <xf numFmtId="0" fontId="5" fillId="24" borderId="27" xfId="57" applyFont="1" applyFill="1" applyBorder="1" applyAlignment="1">
      <alignment horizontal="left"/>
      <protection/>
    </xf>
    <xf numFmtId="0" fontId="5" fillId="24" borderId="27" xfId="57" applyFont="1" applyFill="1" applyBorder="1">
      <alignment/>
      <protection/>
    </xf>
    <xf numFmtId="49" fontId="5" fillId="24" borderId="27" xfId="57" applyNumberFormat="1" applyFont="1" applyFill="1" applyBorder="1" applyAlignment="1">
      <alignment horizontal="center"/>
      <protection/>
    </xf>
    <xf numFmtId="14" fontId="8" fillId="24" borderId="27" xfId="0" applyNumberFormat="1" applyFont="1" applyFill="1" applyBorder="1" applyAlignment="1">
      <alignment horizontal="center"/>
    </xf>
    <xf numFmtId="172" fontId="5" fillId="0" borderId="28" xfId="57" applyNumberFormat="1" applyFont="1" applyFill="1" applyBorder="1">
      <alignment/>
      <protection/>
    </xf>
    <xf numFmtId="0" fontId="5" fillId="0" borderId="12" xfId="57" applyNumberFormat="1" applyFont="1" applyFill="1" applyBorder="1" applyAlignment="1">
      <alignment horizontal="center"/>
      <protection/>
    </xf>
    <xf numFmtId="0" fontId="5" fillId="24" borderId="12" xfId="57" applyFont="1" applyFill="1" applyBorder="1" applyAlignment="1">
      <alignment horizontal="left"/>
      <protection/>
    </xf>
    <xf numFmtId="0" fontId="5" fillId="24" borderId="12" xfId="57" applyFont="1" applyFill="1" applyBorder="1">
      <alignment/>
      <protection/>
    </xf>
    <xf numFmtId="49" fontId="5" fillId="24" borderId="12" xfId="57" applyNumberFormat="1" applyFont="1" applyFill="1" applyBorder="1" applyAlignment="1">
      <alignment horizontal="center"/>
      <protection/>
    </xf>
    <xf numFmtId="14" fontId="8" fillId="24" borderId="12" xfId="0" applyNumberFormat="1" applyFont="1" applyFill="1" applyBorder="1" applyAlignment="1">
      <alignment horizontal="center"/>
    </xf>
    <xf numFmtId="172" fontId="5" fillId="24" borderId="28" xfId="57" applyNumberFormat="1" applyFont="1" applyFill="1" applyBorder="1">
      <alignment/>
      <protection/>
    </xf>
    <xf numFmtId="0" fontId="5" fillId="24" borderId="12" xfId="57" applyNumberFormat="1" applyFont="1" applyFill="1" applyBorder="1" applyAlignment="1">
      <alignment horizontal="center"/>
      <protection/>
    </xf>
    <xf numFmtId="14" fontId="5" fillId="24" borderId="12" xfId="57" applyNumberFormat="1" applyFont="1" applyFill="1" applyBorder="1" applyAlignment="1">
      <alignment horizontal="center"/>
      <protection/>
    </xf>
    <xf numFmtId="49" fontId="5" fillId="24" borderId="12" xfId="60" applyNumberFormat="1" applyFont="1" applyFill="1" applyBorder="1" applyAlignment="1">
      <alignment horizontal="center"/>
      <protection/>
    </xf>
    <xf numFmtId="14" fontId="4" fillId="24" borderId="12" xfId="60" applyNumberFormat="1" applyFont="1" applyFill="1" applyBorder="1" applyAlignment="1">
      <alignment horizontal="center"/>
      <protection/>
    </xf>
    <xf numFmtId="172" fontId="4" fillId="24" borderId="28" xfId="57" applyNumberFormat="1" applyFont="1" applyFill="1" applyBorder="1">
      <alignment/>
      <protection/>
    </xf>
    <xf numFmtId="0" fontId="4" fillId="24" borderId="12" xfId="57" applyNumberFormat="1" applyFont="1" applyFill="1" applyBorder="1" applyAlignment="1">
      <alignment horizontal="center"/>
      <protection/>
    </xf>
    <xf numFmtId="0" fontId="4" fillId="24" borderId="12" xfId="57" applyFont="1" applyFill="1" applyBorder="1" applyAlignment="1">
      <alignment horizontal="left"/>
      <protection/>
    </xf>
    <xf numFmtId="0" fontId="4" fillId="24" borderId="12" xfId="57" applyFont="1" applyFill="1" applyBorder="1">
      <alignment/>
      <protection/>
    </xf>
    <xf numFmtId="49" fontId="4" fillId="24" borderId="12" xfId="57" applyNumberFormat="1" applyFont="1" applyFill="1" applyBorder="1" applyAlignment="1">
      <alignment horizontal="center"/>
      <protection/>
    </xf>
    <xf numFmtId="14" fontId="4" fillId="24" borderId="12" xfId="57" applyNumberFormat="1" applyFont="1" applyFill="1" applyBorder="1" applyAlignment="1">
      <alignment horizontal="center"/>
      <protection/>
    </xf>
    <xf numFmtId="172" fontId="4" fillId="25" borderId="28" xfId="57" applyNumberFormat="1" applyFont="1" applyFill="1" applyBorder="1">
      <alignment/>
      <protection/>
    </xf>
    <xf numFmtId="0" fontId="4" fillId="25" borderId="12" xfId="57" applyNumberFormat="1" applyFont="1" applyFill="1" applyBorder="1" applyAlignment="1">
      <alignment horizontal="center"/>
      <protection/>
    </xf>
    <xf numFmtId="0" fontId="4" fillId="25" borderId="12" xfId="57" applyFont="1" applyFill="1" applyBorder="1" applyAlignment="1">
      <alignment horizontal="left"/>
      <protection/>
    </xf>
    <xf numFmtId="0" fontId="4" fillId="25" borderId="12" xfId="57" applyFont="1" applyFill="1" applyBorder="1">
      <alignment/>
      <protection/>
    </xf>
    <xf numFmtId="49" fontId="4" fillId="25" borderId="12" xfId="60" applyNumberFormat="1" applyFont="1" applyFill="1" applyBorder="1" applyAlignment="1">
      <alignment horizontal="center"/>
      <protection/>
    </xf>
    <xf numFmtId="49" fontId="4" fillId="25" borderId="12" xfId="57" applyNumberFormat="1" applyFont="1" applyFill="1" applyBorder="1" applyAlignment="1">
      <alignment horizontal="center"/>
      <protection/>
    </xf>
    <xf numFmtId="14" fontId="4" fillId="25" borderId="12" xfId="57" applyNumberFormat="1" applyFont="1" applyFill="1" applyBorder="1" applyAlignment="1">
      <alignment horizontal="center"/>
      <protection/>
    </xf>
    <xf numFmtId="49" fontId="4" fillId="24" borderId="12" xfId="60" applyNumberFormat="1" applyFont="1" applyFill="1" applyBorder="1" applyAlignment="1">
      <alignment horizontal="center"/>
      <protection/>
    </xf>
    <xf numFmtId="0" fontId="5" fillId="0" borderId="12" xfId="57" applyFont="1" applyFill="1" applyBorder="1" applyAlignment="1">
      <alignment horizontal="left"/>
      <protection/>
    </xf>
    <xf numFmtId="0" fontId="5" fillId="0" borderId="12" xfId="57" applyFont="1" applyFill="1" applyBorder="1">
      <alignment/>
      <protection/>
    </xf>
    <xf numFmtId="49" fontId="5" fillId="0" borderId="12" xfId="60" applyNumberFormat="1" applyFont="1" applyFill="1" applyBorder="1" applyAlignment="1">
      <alignment horizontal="center"/>
      <protection/>
    </xf>
    <xf numFmtId="49" fontId="5" fillId="0" borderId="12" xfId="57" applyNumberFormat="1" applyFont="1" applyFill="1" applyBorder="1" applyAlignment="1">
      <alignment horizontal="center"/>
      <protection/>
    </xf>
    <xf numFmtId="14" fontId="5" fillId="0" borderId="12" xfId="57" applyNumberFormat="1" applyFont="1" applyFill="1" applyBorder="1" applyAlignment="1">
      <alignment horizontal="center"/>
      <protection/>
    </xf>
    <xf numFmtId="0" fontId="0" fillId="17" borderId="0" xfId="0" applyFill="1" applyAlignment="1">
      <alignment/>
    </xf>
    <xf numFmtId="172" fontId="4" fillId="0" borderId="28" xfId="57" applyNumberFormat="1" applyFont="1" applyFill="1" applyBorder="1">
      <alignment/>
      <protection/>
    </xf>
    <xf numFmtId="0" fontId="4" fillId="0" borderId="12" xfId="57" applyNumberFormat="1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left"/>
      <protection/>
    </xf>
    <xf numFmtId="0" fontId="4" fillId="0" borderId="12" xfId="57" applyFont="1" applyFill="1" applyBorder="1">
      <alignment/>
      <protection/>
    </xf>
    <xf numFmtId="49" fontId="4" fillId="0" borderId="12" xfId="57" applyNumberFormat="1" applyFont="1" applyFill="1" applyBorder="1" applyAlignment="1">
      <alignment horizontal="center"/>
      <protection/>
    </xf>
    <xf numFmtId="14" fontId="4" fillId="0" borderId="12" xfId="60" applyNumberFormat="1" applyFont="1" applyFill="1" applyBorder="1" applyAlignment="1">
      <alignment horizontal="center"/>
      <protection/>
    </xf>
    <xf numFmtId="49" fontId="5" fillId="25" borderId="12" xfId="57" applyNumberFormat="1" applyFont="1" applyFill="1" applyBorder="1" applyAlignment="1">
      <alignment horizontal="center"/>
      <protection/>
    </xf>
    <xf numFmtId="14" fontId="4" fillId="25" borderId="12" xfId="60" applyNumberFormat="1" applyFont="1" applyFill="1" applyBorder="1" applyAlignment="1">
      <alignment horizontal="center"/>
      <protection/>
    </xf>
    <xf numFmtId="14" fontId="8" fillId="25" borderId="12" xfId="0" applyNumberFormat="1" applyFont="1" applyFill="1" applyBorder="1" applyAlignment="1">
      <alignment horizontal="center"/>
    </xf>
    <xf numFmtId="0" fontId="4" fillId="24" borderId="14" xfId="57" applyFont="1" applyFill="1" applyBorder="1" applyAlignment="1">
      <alignment horizontal="left"/>
      <protection/>
    </xf>
    <xf numFmtId="49" fontId="5" fillId="24" borderId="14" xfId="57" applyNumberFormat="1" applyFont="1" applyFill="1" applyBorder="1" applyAlignment="1">
      <alignment horizontal="center"/>
      <protection/>
    </xf>
    <xf numFmtId="14" fontId="8" fillId="24" borderId="14" xfId="0" applyNumberFormat="1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/>
    </xf>
    <xf numFmtId="0" fontId="4" fillId="24" borderId="12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14" fontId="4" fillId="0" borderId="12" xfId="57" applyNumberFormat="1" applyFont="1" applyFill="1" applyBorder="1" applyAlignment="1">
      <alignment horizontal="left"/>
      <protection/>
    </xf>
    <xf numFmtId="14" fontId="4" fillId="0" borderId="12" xfId="57" applyNumberFormat="1" applyFont="1" applyFill="1" applyBorder="1" applyAlignment="1">
      <alignment horizontal="center"/>
      <protection/>
    </xf>
    <xf numFmtId="173" fontId="4" fillId="0" borderId="12" xfId="54" applyNumberFormat="1" applyFont="1" applyFill="1" applyBorder="1" applyAlignment="1">
      <alignment horizontal="left"/>
    </xf>
    <xf numFmtId="14" fontId="4" fillId="25" borderId="12" xfId="57" applyNumberFormat="1" applyFont="1" applyFill="1" applyBorder="1" applyAlignment="1">
      <alignment horizontal="left"/>
      <protection/>
    </xf>
    <xf numFmtId="173" fontId="4" fillId="25" borderId="13" xfId="54" applyNumberFormat="1" applyFont="1" applyFill="1" applyBorder="1" applyAlignment="1">
      <alignment horizontal="left"/>
    </xf>
    <xf numFmtId="173" fontId="4" fillId="25" borderId="12" xfId="54" applyNumberFormat="1" applyFont="1" applyFill="1" applyBorder="1" applyAlignment="1">
      <alignment horizontal="left"/>
    </xf>
    <xf numFmtId="173" fontId="4" fillId="0" borderId="13" xfId="54" applyNumberFormat="1" applyFont="1" applyFill="1" applyBorder="1" applyAlignment="1">
      <alignment horizontal="left"/>
    </xf>
    <xf numFmtId="14" fontId="4" fillId="24" borderId="12" xfId="57" applyNumberFormat="1" applyFont="1" applyFill="1" applyBorder="1" applyAlignment="1">
      <alignment horizontal="left"/>
      <protection/>
    </xf>
    <xf numFmtId="173" fontId="4" fillId="24" borderId="12" xfId="57" applyNumberFormat="1" applyFont="1" applyFill="1" applyBorder="1" applyAlignment="1">
      <alignment horizontal="left"/>
      <protection/>
    </xf>
    <xf numFmtId="0" fontId="0" fillId="24" borderId="0" xfId="0" applyFill="1" applyAlignment="1">
      <alignment/>
    </xf>
    <xf numFmtId="173" fontId="4" fillId="0" borderId="12" xfId="57" applyNumberFormat="1" applyFont="1" applyFill="1" applyBorder="1" applyAlignment="1">
      <alignment horizontal="left"/>
      <protection/>
    </xf>
    <xf numFmtId="173" fontId="4" fillId="24" borderId="12" xfId="54" applyNumberFormat="1" applyFont="1" applyFill="1" applyBorder="1" applyAlignment="1">
      <alignment horizontal="left"/>
    </xf>
    <xf numFmtId="14" fontId="0" fillId="0" borderId="0" xfId="0" applyNumberFormat="1" applyAlignment="1">
      <alignment/>
    </xf>
    <xf numFmtId="17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4" fontId="4" fillId="0" borderId="0" xfId="57" applyNumberFormat="1" applyFont="1" applyFill="1" applyAlignment="1">
      <alignment horizontal="center"/>
      <protection/>
    </xf>
    <xf numFmtId="174" fontId="4" fillId="0" borderId="0" xfId="57" applyNumberFormat="1" applyFont="1" applyFill="1" applyAlignment="1">
      <alignment horizontal="center"/>
      <protection/>
    </xf>
    <xf numFmtId="17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174" fontId="6" fillId="22" borderId="24" xfId="57" applyNumberFormat="1" applyFont="1" applyFill="1" applyBorder="1" applyAlignment="1">
      <alignment horizontal="center" wrapText="1"/>
      <protection/>
    </xf>
    <xf numFmtId="174" fontId="5" fillId="24" borderId="12" xfId="57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28" xfId="58" applyNumberFormat="1" applyFont="1" applyFill="1" applyBorder="1" applyAlignment="1">
      <alignment horizontal="left"/>
      <protection/>
    </xf>
    <xf numFmtId="172" fontId="5" fillId="0" borderId="28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 horizontal="left"/>
    </xf>
    <xf numFmtId="172" fontId="4" fillId="0" borderId="32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49" fontId="5" fillId="24" borderId="14" xfId="0" applyNumberFormat="1" applyFont="1" applyFill="1" applyBorder="1" applyAlignment="1">
      <alignment horizontal="center"/>
    </xf>
    <xf numFmtId="14" fontId="4" fillId="24" borderId="14" xfId="0" applyNumberFormat="1" applyFont="1" applyFill="1" applyBorder="1" applyAlignment="1">
      <alignment horizontal="center"/>
    </xf>
    <xf numFmtId="14" fontId="5" fillId="24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72" fontId="5" fillId="0" borderId="26" xfId="58" applyNumberFormat="1" applyFont="1" applyFill="1" applyBorder="1" applyAlignment="1">
      <alignment horizontal="left"/>
      <protection/>
    </xf>
    <xf numFmtId="49" fontId="5" fillId="0" borderId="27" xfId="58" applyNumberFormat="1" applyFont="1" applyFill="1" applyBorder="1" applyAlignment="1">
      <alignment horizontal="left"/>
      <protection/>
    </xf>
    <xf numFmtId="0" fontId="5" fillId="24" borderId="27" xfId="58" applyFont="1" applyFill="1" applyBorder="1" applyAlignment="1">
      <alignment horizontal="left"/>
      <protection/>
    </xf>
    <xf numFmtId="49" fontId="5" fillId="24" borderId="27" xfId="58" applyNumberFormat="1" applyFont="1" applyFill="1" applyBorder="1" applyAlignment="1">
      <alignment horizontal="center"/>
      <protection/>
    </xf>
    <xf numFmtId="14" fontId="5" fillId="24" borderId="27" xfId="59" applyNumberFormat="1" applyFont="1" applyFill="1" applyBorder="1" applyAlignment="1">
      <alignment horizontal="center"/>
      <protection/>
    </xf>
    <xf numFmtId="14" fontId="5" fillId="24" borderId="27" xfId="0" applyNumberFormat="1" applyFont="1" applyFill="1" applyBorder="1" applyAlignment="1">
      <alignment horizontal="center"/>
    </xf>
    <xf numFmtId="14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174" fontId="5" fillId="5" borderId="27" xfId="58" applyNumberFormat="1" applyFont="1" applyFill="1" applyBorder="1" applyAlignment="1">
      <alignment horizontal="center"/>
      <protection/>
    </xf>
    <xf numFmtId="174" fontId="5" fillId="5" borderId="12" xfId="58" applyNumberFormat="1" applyFont="1" applyFill="1" applyBorder="1" applyAlignment="1">
      <alignment horizontal="center"/>
      <protection/>
    </xf>
    <xf numFmtId="174" fontId="4" fillId="5" borderId="12" xfId="58" applyNumberFormat="1" applyFont="1" applyFill="1" applyBorder="1" applyAlignment="1">
      <alignment horizontal="center"/>
      <protection/>
    </xf>
    <xf numFmtId="174" fontId="5" fillId="5" borderId="12" xfId="0" applyNumberFormat="1" applyFont="1" applyFill="1" applyBorder="1" applyAlignment="1">
      <alignment horizontal="center"/>
    </xf>
    <xf numFmtId="174" fontId="4" fillId="5" borderId="12" xfId="0" applyNumberFormat="1" applyFont="1" applyFill="1" applyBorder="1" applyAlignment="1">
      <alignment horizontal="center"/>
    </xf>
    <xf numFmtId="174" fontId="4" fillId="5" borderId="14" xfId="0" applyNumberFormat="1" applyFont="1" applyFill="1" applyBorder="1" applyAlignment="1">
      <alignment horizontal="center"/>
    </xf>
    <xf numFmtId="174" fontId="6" fillId="5" borderId="3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5" fillId="5" borderId="27" xfId="0" applyNumberFormat="1" applyFont="1" applyFill="1" applyBorder="1" applyAlignment="1">
      <alignment horizontal="center"/>
    </xf>
    <xf numFmtId="174" fontId="5" fillId="8" borderId="27" xfId="0" applyNumberFormat="1" applyFont="1" applyFill="1" applyBorder="1" applyAlignment="1">
      <alignment horizontal="center"/>
    </xf>
    <xf numFmtId="174" fontId="5" fillId="8" borderId="12" xfId="0" applyNumberFormat="1" applyFont="1" applyFill="1" applyBorder="1" applyAlignment="1">
      <alignment horizontal="center"/>
    </xf>
    <xf numFmtId="174" fontId="5" fillId="5" borderId="14" xfId="0" applyNumberFormat="1" applyFont="1" applyFill="1" applyBorder="1" applyAlignment="1">
      <alignment horizontal="center"/>
    </xf>
    <xf numFmtId="174" fontId="5" fillId="8" borderId="14" xfId="0" applyNumberFormat="1" applyFont="1" applyFill="1" applyBorder="1" applyAlignment="1">
      <alignment horizontal="center"/>
    </xf>
    <xf numFmtId="174" fontId="7" fillId="5" borderId="33" xfId="0" applyNumberFormat="1" applyFont="1" applyFill="1" applyBorder="1" applyAlignment="1">
      <alignment horizontal="center"/>
    </xf>
    <xf numFmtId="174" fontId="7" fillId="8" borderId="33" xfId="0" applyNumberFormat="1" applyFont="1" applyFill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0" fontId="6" fillId="0" borderId="0" xfId="57" applyFont="1" applyFill="1" applyBorder="1" applyAlignment="1">
      <alignment horizontal="center" wrapText="1"/>
      <protection/>
    </xf>
    <xf numFmtId="0" fontId="6" fillId="22" borderId="38" xfId="57" applyFont="1" applyFill="1" applyBorder="1" applyAlignment="1">
      <alignment horizontal="center" wrapText="1"/>
      <protection/>
    </xf>
    <xf numFmtId="4" fontId="5" fillId="0" borderId="3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1" fillId="19" borderId="18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74" fontId="15" fillId="0" borderId="0" xfId="0" applyNumberFormat="1" applyFont="1" applyAlignment="1">
      <alignment horizontal="center"/>
    </xf>
    <xf numFmtId="174" fontId="5" fillId="24" borderId="27" xfId="57" applyNumberFormat="1" applyFont="1" applyFill="1" applyBorder="1" applyAlignment="1">
      <alignment horizontal="center"/>
      <protection/>
    </xf>
    <xf numFmtId="174" fontId="4" fillId="25" borderId="12" xfId="57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74" fontId="5" fillId="5" borderId="27" xfId="57" applyNumberFormat="1" applyFont="1" applyFill="1" applyBorder="1" applyAlignment="1">
      <alignment horizontal="center"/>
      <protection/>
    </xf>
    <xf numFmtId="174" fontId="5" fillId="5" borderId="12" xfId="57" applyNumberFormat="1" applyFont="1" applyFill="1" applyBorder="1" applyAlignment="1">
      <alignment horizontal="center"/>
      <protection/>
    </xf>
    <xf numFmtId="174" fontId="5" fillId="5" borderId="12" xfId="60" applyNumberFormat="1" applyFont="1" applyFill="1" applyBorder="1" applyAlignment="1">
      <alignment horizontal="center"/>
      <protection/>
    </xf>
    <xf numFmtId="174" fontId="4" fillId="5" borderId="12" xfId="57" applyNumberFormat="1" applyFont="1" applyFill="1" applyBorder="1" applyAlignment="1">
      <alignment horizontal="center"/>
      <protection/>
    </xf>
    <xf numFmtId="174" fontId="4" fillId="5" borderId="14" xfId="57" applyNumberFormat="1" applyFont="1" applyFill="1" applyBorder="1" applyAlignment="1">
      <alignment horizontal="center"/>
      <protection/>
    </xf>
    <xf numFmtId="0" fontId="6" fillId="8" borderId="23" xfId="57" applyFont="1" applyFill="1" applyBorder="1" applyAlignment="1">
      <alignment horizontal="center" wrapText="1"/>
      <protection/>
    </xf>
    <xf numFmtId="0" fontId="6" fillId="8" borderId="24" xfId="57" applyFont="1" applyFill="1" applyBorder="1" applyAlignment="1">
      <alignment horizontal="center" wrapText="1"/>
      <protection/>
    </xf>
    <xf numFmtId="0" fontId="6" fillId="8" borderId="25" xfId="57" applyFont="1" applyFill="1" applyBorder="1" applyAlignment="1">
      <alignment horizontal="center" wrapText="1"/>
      <protection/>
    </xf>
    <xf numFmtId="4" fontId="5" fillId="0" borderId="0" xfId="0" applyNumberFormat="1" applyFont="1" applyFill="1" applyBorder="1" applyAlignment="1">
      <alignment horizontal="center"/>
    </xf>
    <xf numFmtId="174" fontId="5" fillId="0" borderId="29" xfId="0" applyNumberFormat="1" applyFont="1" applyBorder="1" applyAlignment="1">
      <alignment horizontal="center"/>
    </xf>
    <xf numFmtId="174" fontId="5" fillId="0" borderId="31" xfId="0" applyNumberFormat="1" applyFont="1" applyBorder="1" applyAlignment="1">
      <alignment horizontal="center"/>
    </xf>
    <xf numFmtId="174" fontId="6" fillId="22" borderId="25" xfId="57" applyNumberFormat="1" applyFont="1" applyFill="1" applyBorder="1" applyAlignment="1">
      <alignment horizontal="center" wrapText="1"/>
      <protection/>
    </xf>
    <xf numFmtId="172" fontId="4" fillId="24" borderId="28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4" fillId="24" borderId="32" xfId="0" applyNumberFormat="1" applyFont="1" applyFill="1" applyBorder="1" applyAlignment="1">
      <alignment/>
    </xf>
    <xf numFmtId="0" fontId="4" fillId="24" borderId="14" xfId="57" applyFont="1" applyFill="1" applyBorder="1" applyAlignment="1">
      <alignment horizontal="center"/>
      <protection/>
    </xf>
    <xf numFmtId="174" fontId="5" fillId="5" borderId="14" xfId="57" applyNumberFormat="1" applyFont="1" applyFill="1" applyBorder="1" applyAlignment="1">
      <alignment horizontal="center"/>
      <protection/>
    </xf>
    <xf numFmtId="174" fontId="5" fillId="8" borderId="14" xfId="57" applyNumberFormat="1" applyFont="1" applyFill="1" applyBorder="1" applyAlignment="1">
      <alignment horizontal="center"/>
      <protection/>
    </xf>
    <xf numFmtId="0" fontId="5" fillId="24" borderId="14" xfId="57" applyNumberFormat="1" applyFont="1" applyFill="1" applyBorder="1" applyAlignment="1">
      <alignment horizontal="center"/>
      <protection/>
    </xf>
    <xf numFmtId="14" fontId="5" fillId="24" borderId="14" xfId="57" applyNumberFormat="1" applyFont="1" applyFill="1" applyBorder="1" applyAlignment="1">
      <alignment horizontal="center"/>
      <protection/>
    </xf>
    <xf numFmtId="174" fontId="5" fillId="24" borderId="14" xfId="57" applyNumberFormat="1" applyFont="1" applyFill="1" applyBorder="1" applyAlignment="1">
      <alignment horizontal="center"/>
      <protection/>
    </xf>
    <xf numFmtId="174" fontId="5" fillId="24" borderId="35" xfId="57" applyNumberFormat="1" applyFont="1" applyFill="1" applyBorder="1" applyAlignment="1">
      <alignment horizontal="center"/>
      <protection/>
    </xf>
    <xf numFmtId="174" fontId="5" fillId="8" borderId="12" xfId="57" applyNumberFormat="1" applyFont="1" applyFill="1" applyBorder="1" applyAlignment="1">
      <alignment horizontal="center"/>
      <protection/>
    </xf>
    <xf numFmtId="2" fontId="5" fillId="24" borderId="12" xfId="57" applyNumberFormat="1" applyFont="1" applyFill="1" applyBorder="1" applyAlignment="1">
      <alignment horizontal="center"/>
      <protection/>
    </xf>
    <xf numFmtId="174" fontId="5" fillId="25" borderId="12" xfId="57" applyNumberFormat="1" applyFont="1" applyFill="1" applyBorder="1" applyAlignment="1">
      <alignment horizontal="center"/>
      <protection/>
    </xf>
    <xf numFmtId="0" fontId="5" fillId="25" borderId="12" xfId="57" applyNumberFormat="1" applyFont="1" applyFill="1" applyBorder="1" applyAlignment="1">
      <alignment horizontal="center"/>
      <protection/>
    </xf>
    <xf numFmtId="14" fontId="5" fillId="25" borderId="12" xfId="57" applyNumberFormat="1" applyFont="1" applyFill="1" applyBorder="1" applyAlignment="1">
      <alignment horizontal="center"/>
      <protection/>
    </xf>
    <xf numFmtId="174" fontId="5" fillId="24" borderId="13" xfId="57" applyNumberFormat="1" applyFont="1" applyFill="1" applyBorder="1" applyAlignment="1">
      <alignment horizontal="center"/>
      <protection/>
    </xf>
    <xf numFmtId="174" fontId="5" fillId="25" borderId="13" xfId="57" applyNumberFormat="1" applyFont="1" applyFill="1" applyBorder="1" applyAlignment="1">
      <alignment horizontal="center"/>
      <protection/>
    </xf>
    <xf numFmtId="14" fontId="5" fillId="24" borderId="27" xfId="57" applyNumberFormat="1" applyFont="1" applyFill="1" applyBorder="1" applyAlignment="1">
      <alignment horizontal="center"/>
      <protection/>
    </xf>
    <xf numFmtId="174" fontId="5" fillId="8" borderId="27" xfId="57" applyNumberFormat="1" applyFont="1" applyFill="1" applyBorder="1" applyAlignment="1">
      <alignment horizontal="center"/>
      <protection/>
    </xf>
    <xf numFmtId="2" fontId="5" fillId="24" borderId="27" xfId="57" applyNumberFormat="1" applyFont="1" applyFill="1" applyBorder="1" applyAlignment="1">
      <alignment horizontal="center"/>
      <protection/>
    </xf>
    <xf numFmtId="174" fontId="5" fillId="24" borderId="34" xfId="57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0" fontId="4" fillId="25" borderId="12" xfId="57" applyFont="1" applyFill="1" applyBorder="1" applyAlignment="1">
      <alignment horizontal="center"/>
      <protection/>
    </xf>
    <xf numFmtId="0" fontId="4" fillId="0" borderId="12" xfId="54" applyNumberFormat="1" applyFont="1" applyFill="1" applyBorder="1" applyAlignment="1">
      <alignment horizontal="center"/>
    </xf>
    <xf numFmtId="14" fontId="4" fillId="0" borderId="12" xfId="54" applyNumberFormat="1" applyFont="1" applyFill="1" applyBorder="1" applyAlignment="1">
      <alignment horizontal="center"/>
    </xf>
    <xf numFmtId="173" fontId="4" fillId="25" borderId="12" xfId="54" applyNumberFormat="1" applyFont="1" applyFill="1" applyBorder="1" applyAlignment="1">
      <alignment horizontal="center"/>
    </xf>
    <xf numFmtId="173" fontId="4" fillId="0" borderId="12" xfId="54" applyNumberFormat="1" applyFont="1" applyFill="1" applyBorder="1" applyAlignment="1">
      <alignment horizontal="center"/>
    </xf>
    <xf numFmtId="0" fontId="4" fillId="24" borderId="12" xfId="54" applyNumberFormat="1" applyFont="1" applyFill="1" applyBorder="1" applyAlignment="1">
      <alignment horizontal="center"/>
    </xf>
    <xf numFmtId="14" fontId="4" fillId="24" borderId="12" xfId="54" applyNumberFormat="1" applyFont="1" applyFill="1" applyBorder="1" applyAlignment="1">
      <alignment horizontal="center"/>
    </xf>
    <xf numFmtId="0" fontId="4" fillId="25" borderId="12" xfId="54" applyNumberFormat="1" applyFont="1" applyFill="1" applyBorder="1" applyAlignment="1">
      <alignment horizontal="center"/>
    </xf>
    <xf numFmtId="14" fontId="4" fillId="25" borderId="12" xfId="54" applyNumberFormat="1" applyFon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7" fillId="5" borderId="20" xfId="0" applyNumberFormat="1" applyFont="1" applyFill="1" applyBorder="1" applyAlignment="1">
      <alignment horizontal="center"/>
    </xf>
    <xf numFmtId="173" fontId="7" fillId="8" borderId="33" xfId="0" applyNumberFormat="1" applyFont="1" applyFill="1" applyBorder="1" applyAlignment="1">
      <alignment horizontal="center"/>
    </xf>
    <xf numFmtId="173" fontId="4" fillId="5" borderId="12" xfId="54" applyNumberFormat="1" applyFont="1" applyFill="1" applyBorder="1" applyAlignment="1">
      <alignment horizontal="center"/>
    </xf>
    <xf numFmtId="173" fontId="4" fillId="8" borderId="12" xfId="54" applyNumberFormat="1" applyFont="1" applyFill="1" applyBorder="1" applyAlignment="1">
      <alignment horizontal="center"/>
    </xf>
    <xf numFmtId="173" fontId="4" fillId="5" borderId="12" xfId="57" applyNumberFormat="1" applyFont="1" applyFill="1" applyBorder="1" applyAlignment="1">
      <alignment horizontal="center"/>
      <protection/>
    </xf>
    <xf numFmtId="173" fontId="4" fillId="8" borderId="12" xfId="57" applyNumberFormat="1" applyFont="1" applyFill="1" applyBorder="1" applyAlignment="1">
      <alignment horizontal="center"/>
      <protection/>
    </xf>
    <xf numFmtId="0" fontId="0" fillId="8" borderId="12" xfId="0" applyFill="1" applyBorder="1" applyAlignment="1">
      <alignment horizontal="center"/>
    </xf>
    <xf numFmtId="14" fontId="4" fillId="8" borderId="12" xfId="57" applyNumberFormat="1" applyFont="1" applyFill="1" applyBorder="1" applyAlignment="1">
      <alignment horizontal="center"/>
      <protection/>
    </xf>
    <xf numFmtId="0" fontId="4" fillId="8" borderId="12" xfId="57" applyFont="1" applyFill="1" applyBorder="1" applyAlignment="1">
      <alignment horizontal="center"/>
      <protection/>
    </xf>
    <xf numFmtId="14" fontId="4" fillId="0" borderId="28" xfId="57" applyNumberFormat="1" applyFont="1" applyFill="1" applyBorder="1" applyAlignment="1">
      <alignment horizontal="left"/>
      <protection/>
    </xf>
    <xf numFmtId="14" fontId="4" fillId="25" borderId="28" xfId="57" applyNumberFormat="1" applyFont="1" applyFill="1" applyBorder="1" applyAlignment="1">
      <alignment horizontal="left"/>
      <protection/>
    </xf>
    <xf numFmtId="14" fontId="4" fillId="24" borderId="28" xfId="57" applyNumberFormat="1" applyFont="1" applyFill="1" applyBorder="1" applyAlignment="1">
      <alignment horizontal="left"/>
      <protection/>
    </xf>
    <xf numFmtId="14" fontId="4" fillId="24" borderId="32" xfId="57" applyNumberFormat="1" applyFont="1" applyFill="1" applyBorder="1" applyAlignment="1">
      <alignment horizontal="left"/>
      <protection/>
    </xf>
    <xf numFmtId="14" fontId="4" fillId="24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/>
      <protection/>
    </xf>
    <xf numFmtId="14" fontId="4" fillId="24" borderId="14" xfId="57" applyNumberFormat="1" applyFont="1" applyFill="1" applyBorder="1" applyAlignment="1">
      <alignment horizontal="center"/>
      <protection/>
    </xf>
    <xf numFmtId="173" fontId="4" fillId="5" borderId="14" xfId="54" applyNumberFormat="1" applyFont="1" applyFill="1" applyBorder="1" applyAlignment="1">
      <alignment horizontal="center"/>
    </xf>
    <xf numFmtId="173" fontId="4" fillId="8" borderId="14" xfId="54" applyNumberFormat="1" applyFont="1" applyFill="1" applyBorder="1" applyAlignment="1">
      <alignment horizontal="center"/>
    </xf>
    <xf numFmtId="0" fontId="4" fillId="0" borderId="14" xfId="54" applyNumberFormat="1" applyFont="1" applyFill="1" applyBorder="1" applyAlignment="1">
      <alignment horizontal="center"/>
    </xf>
    <xf numFmtId="14" fontId="4" fillId="0" borderId="26" xfId="57" applyNumberFormat="1" applyFont="1" applyFill="1" applyBorder="1" applyAlignment="1">
      <alignment horizontal="left"/>
      <protection/>
    </xf>
    <xf numFmtId="0" fontId="4" fillId="0" borderId="27" xfId="57" applyFont="1" applyFill="1" applyBorder="1" applyAlignment="1">
      <alignment horizontal="left"/>
      <protection/>
    </xf>
    <xf numFmtId="174" fontId="4" fillId="5" borderId="27" xfId="57" applyNumberFormat="1" applyFont="1" applyFill="1" applyBorder="1" applyAlignment="1">
      <alignment horizontal="center"/>
      <protection/>
    </xf>
    <xf numFmtId="0" fontId="4" fillId="0" borderId="27" xfId="57" applyFont="1" applyFill="1" applyBorder="1" applyAlignment="1">
      <alignment horizontal="center"/>
      <protection/>
    </xf>
    <xf numFmtId="14" fontId="4" fillId="0" borderId="27" xfId="57" applyNumberFormat="1" applyFont="1" applyFill="1" applyBorder="1" applyAlignment="1">
      <alignment horizontal="center"/>
      <protection/>
    </xf>
    <xf numFmtId="14" fontId="4" fillId="0" borderId="27" xfId="57" applyNumberFormat="1" applyFont="1" applyFill="1" applyBorder="1" applyAlignment="1">
      <alignment horizontal="left"/>
      <protection/>
    </xf>
    <xf numFmtId="173" fontId="4" fillId="5" borderId="27" xfId="54" applyNumberFormat="1" applyFont="1" applyFill="1" applyBorder="1" applyAlignment="1">
      <alignment horizontal="center"/>
    </xf>
    <xf numFmtId="173" fontId="4" fillId="8" borderId="27" xfId="54" applyNumberFormat="1" applyFont="1" applyFill="1" applyBorder="1" applyAlignment="1">
      <alignment horizontal="center"/>
    </xf>
    <xf numFmtId="0" fontId="4" fillId="0" borderId="27" xfId="54" applyNumberFormat="1" applyFont="1" applyFill="1" applyBorder="1" applyAlignment="1">
      <alignment horizontal="center"/>
    </xf>
    <xf numFmtId="14" fontId="4" fillId="0" borderId="27" xfId="54" applyNumberFormat="1" applyFont="1" applyFill="1" applyBorder="1" applyAlignment="1">
      <alignment horizontal="center"/>
    </xf>
    <xf numFmtId="173" fontId="4" fillId="0" borderId="27" xfId="54" applyNumberFormat="1" applyFont="1" applyFill="1" applyBorder="1" applyAlignment="1">
      <alignment horizontal="left"/>
    </xf>
    <xf numFmtId="173" fontId="4" fillId="0" borderId="34" xfId="54" applyNumberFormat="1" applyFont="1" applyFill="1" applyBorder="1" applyAlignment="1">
      <alignment horizontal="left"/>
    </xf>
    <xf numFmtId="0" fontId="1" fillId="7" borderId="15" xfId="0" applyFont="1" applyFill="1" applyBorder="1" applyAlignment="1">
      <alignment horizontal="left"/>
    </xf>
    <xf numFmtId="173" fontId="4" fillId="24" borderId="39" xfId="54" applyNumberFormat="1" applyFont="1" applyFill="1" applyBorder="1" applyAlignment="1">
      <alignment horizontal="left"/>
    </xf>
    <xf numFmtId="173" fontId="4" fillId="0" borderId="40" xfId="54" applyNumberFormat="1" applyFont="1" applyFill="1" applyBorder="1" applyAlignment="1">
      <alignment horizontal="left"/>
    </xf>
    <xf numFmtId="173" fontId="7" fillId="0" borderId="23" xfId="0" applyNumberFormat="1" applyFont="1" applyBorder="1" applyAlignment="1">
      <alignment/>
    </xf>
    <xf numFmtId="173" fontId="7" fillId="0" borderId="25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8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2" max="3" width="11.421875" style="48" customWidth="1"/>
    <col min="4" max="4" width="13.8515625" style="48" customWidth="1"/>
    <col min="5" max="5" width="23.28125" style="48" customWidth="1"/>
    <col min="6" max="6" width="11.421875" style="48" customWidth="1"/>
    <col min="7" max="7" width="11.421875" style="188" customWidth="1"/>
    <col min="8" max="9" width="11.421875" style="49" customWidth="1"/>
    <col min="12" max="12" width="11.421875" style="50" customWidth="1"/>
    <col min="14" max="14" width="17.57421875" style="0" customWidth="1"/>
    <col min="15" max="16" width="11.421875" style="188" customWidth="1"/>
    <col min="17" max="17" width="16.140625" style="50" customWidth="1"/>
    <col min="18" max="18" width="18.140625" style="50" customWidth="1"/>
    <col min="19" max="19" width="19.00390625" style="50" customWidth="1"/>
    <col min="20" max="20" width="19.7109375" style="50" customWidth="1"/>
    <col min="21" max="22" width="11.421875" style="50" customWidth="1"/>
  </cols>
  <sheetData>
    <row r="2" ht="20.25">
      <c r="H2" s="209" t="s">
        <v>491</v>
      </c>
    </row>
    <row r="4" spans="2:22" ht="16.5" thickBot="1">
      <c r="B4" s="1" t="s">
        <v>0</v>
      </c>
      <c r="C4" s="2"/>
      <c r="D4" s="2"/>
      <c r="E4" s="2"/>
      <c r="F4" s="3"/>
      <c r="G4" s="149"/>
      <c r="H4" s="4"/>
      <c r="I4" s="4"/>
      <c r="J4" s="5"/>
      <c r="K4" s="5"/>
      <c r="L4" s="6"/>
      <c r="M4" s="6"/>
      <c r="N4" s="6"/>
      <c r="O4" s="149"/>
      <c r="P4" s="149"/>
      <c r="Q4" s="6"/>
      <c r="R4" s="6"/>
      <c r="S4" s="6"/>
      <c r="T4" s="6"/>
      <c r="U4" s="6"/>
      <c r="V4" s="6"/>
    </row>
    <row r="5" spans="2:22" ht="35.25" thickBot="1">
      <c r="B5" s="62" t="s">
        <v>1</v>
      </c>
      <c r="C5" s="63" t="s">
        <v>2</v>
      </c>
      <c r="D5" s="63" t="s">
        <v>3</v>
      </c>
      <c r="E5" s="64" t="s">
        <v>4</v>
      </c>
      <c r="F5" s="64" t="s">
        <v>5</v>
      </c>
      <c r="G5" s="157" t="s">
        <v>6</v>
      </c>
      <c r="H5" s="65" t="s">
        <v>7</v>
      </c>
      <c r="I5" s="65" t="s">
        <v>8</v>
      </c>
      <c r="J5" s="66" t="s">
        <v>9</v>
      </c>
      <c r="K5" s="66" t="s">
        <v>10</v>
      </c>
      <c r="L5" s="66" t="s">
        <v>11</v>
      </c>
      <c r="M5" s="66" t="s">
        <v>12</v>
      </c>
      <c r="N5" s="66" t="s">
        <v>13</v>
      </c>
      <c r="O5" s="157" t="s">
        <v>14</v>
      </c>
      <c r="P5" s="157" t="s">
        <v>15</v>
      </c>
      <c r="Q5" s="68" t="s">
        <v>16</v>
      </c>
      <c r="R5" s="68" t="s">
        <v>1</v>
      </c>
      <c r="S5" s="66" t="s">
        <v>17</v>
      </c>
      <c r="T5" s="66" t="s">
        <v>1</v>
      </c>
      <c r="U5" s="66" t="s">
        <v>18</v>
      </c>
      <c r="V5" s="69" t="s">
        <v>19</v>
      </c>
    </row>
    <row r="6" spans="2:22" ht="15">
      <c r="B6" s="171">
        <v>40557</v>
      </c>
      <c r="C6" s="172" t="s">
        <v>20</v>
      </c>
      <c r="D6" s="172" t="s">
        <v>21</v>
      </c>
      <c r="E6" s="173" t="s">
        <v>22</v>
      </c>
      <c r="F6" s="173" t="s">
        <v>23</v>
      </c>
      <c r="G6" s="179">
        <v>1780.68</v>
      </c>
      <c r="H6" s="174" t="s">
        <v>24</v>
      </c>
      <c r="I6" s="174" t="s">
        <v>25</v>
      </c>
      <c r="J6" s="175">
        <v>40562</v>
      </c>
      <c r="K6" s="175">
        <v>40565</v>
      </c>
      <c r="L6" s="176">
        <v>40580</v>
      </c>
      <c r="M6" s="177">
        <v>40578</v>
      </c>
      <c r="N6" s="178" t="s">
        <v>26</v>
      </c>
      <c r="O6" s="189">
        <v>1780.68</v>
      </c>
      <c r="P6" s="190">
        <v>0</v>
      </c>
      <c r="Q6" s="196"/>
      <c r="R6" s="196"/>
      <c r="S6" s="178"/>
      <c r="T6" s="178"/>
      <c r="U6" s="196">
        <f>G6+P6</f>
        <v>1780.68</v>
      </c>
      <c r="V6" s="199">
        <f>U6-O6</f>
        <v>0</v>
      </c>
    </row>
    <row r="7" spans="2:22" ht="15">
      <c r="B7" s="161">
        <v>40557</v>
      </c>
      <c r="C7" s="9" t="s">
        <v>27</v>
      </c>
      <c r="D7" s="9" t="s">
        <v>28</v>
      </c>
      <c r="E7" s="17" t="s">
        <v>29</v>
      </c>
      <c r="F7" s="17" t="s">
        <v>30</v>
      </c>
      <c r="G7" s="180">
        <v>540</v>
      </c>
      <c r="H7" s="18" t="s">
        <v>31</v>
      </c>
      <c r="I7" s="18" t="s">
        <v>32</v>
      </c>
      <c r="J7" s="19">
        <v>40567</v>
      </c>
      <c r="K7" s="19">
        <v>40569</v>
      </c>
      <c r="L7" s="20">
        <v>40577</v>
      </c>
      <c r="M7" s="14">
        <v>40576</v>
      </c>
      <c r="N7" s="15" t="s">
        <v>33</v>
      </c>
      <c r="O7" s="182">
        <v>286</v>
      </c>
      <c r="P7" s="191">
        <f>G7-O7</f>
        <v>254</v>
      </c>
      <c r="Q7" s="15">
        <v>46091049</v>
      </c>
      <c r="R7" s="21">
        <v>40576</v>
      </c>
      <c r="S7" s="15">
        <v>20110077</v>
      </c>
      <c r="T7" s="20">
        <v>40592</v>
      </c>
      <c r="U7" s="21">
        <f aca="true" t="shared" si="0" ref="U7:U18">O7+P7</f>
        <v>540</v>
      </c>
      <c r="V7" s="200">
        <f>U7-G7</f>
        <v>0</v>
      </c>
    </row>
    <row r="8" spans="2:22" ht="15">
      <c r="B8" s="161">
        <v>40560</v>
      </c>
      <c r="C8" s="9" t="s">
        <v>34</v>
      </c>
      <c r="D8" s="9" t="s">
        <v>35</v>
      </c>
      <c r="E8" s="17" t="s">
        <v>36</v>
      </c>
      <c r="F8" s="17" t="s">
        <v>37</v>
      </c>
      <c r="G8" s="180">
        <v>540</v>
      </c>
      <c r="H8" s="18" t="s">
        <v>38</v>
      </c>
      <c r="I8" s="18" t="s">
        <v>32</v>
      </c>
      <c r="J8" s="19">
        <v>40566</v>
      </c>
      <c r="K8" s="19">
        <v>40568</v>
      </c>
      <c r="L8" s="20">
        <v>40576</v>
      </c>
      <c r="M8" s="14">
        <v>40576</v>
      </c>
      <c r="N8" s="15" t="s">
        <v>39</v>
      </c>
      <c r="O8" s="182">
        <v>455.7</v>
      </c>
      <c r="P8" s="191">
        <f>G8-O8</f>
        <v>84.30000000000001</v>
      </c>
      <c r="Q8" s="21"/>
      <c r="R8" s="21"/>
      <c r="S8" s="15"/>
      <c r="T8" s="15"/>
      <c r="U8" s="21">
        <f t="shared" si="0"/>
        <v>540</v>
      </c>
      <c r="V8" s="200">
        <f>U8-G8</f>
        <v>0</v>
      </c>
    </row>
    <row r="9" spans="2:22" ht="15">
      <c r="B9" s="161">
        <v>40560</v>
      </c>
      <c r="C9" s="9" t="s">
        <v>40</v>
      </c>
      <c r="D9" s="9" t="s">
        <v>41</v>
      </c>
      <c r="E9" s="17" t="s">
        <v>42</v>
      </c>
      <c r="F9" s="17" t="s">
        <v>43</v>
      </c>
      <c r="G9" s="180">
        <v>630</v>
      </c>
      <c r="H9" s="18" t="s">
        <v>44</v>
      </c>
      <c r="I9" s="18" t="s">
        <v>45</v>
      </c>
      <c r="J9" s="19">
        <v>40562</v>
      </c>
      <c r="K9" s="19">
        <v>40565</v>
      </c>
      <c r="L9" s="20">
        <v>40573</v>
      </c>
      <c r="M9" s="14">
        <v>40568</v>
      </c>
      <c r="N9" s="15" t="s">
        <v>46</v>
      </c>
      <c r="O9" s="182">
        <v>459.6</v>
      </c>
      <c r="P9" s="191">
        <f>G9-O9</f>
        <v>170.39999999999998</v>
      </c>
      <c r="Q9" s="15">
        <v>46091811</v>
      </c>
      <c r="R9" s="21">
        <v>40567</v>
      </c>
      <c r="S9" s="15">
        <v>20110023</v>
      </c>
      <c r="T9" s="20">
        <v>40567</v>
      </c>
      <c r="U9" s="21">
        <f t="shared" si="0"/>
        <v>630</v>
      </c>
      <c r="V9" s="200">
        <f aca="true" t="shared" si="1" ref="V9:V18">G9-U9</f>
        <v>0</v>
      </c>
    </row>
    <row r="10" spans="2:22" ht="15">
      <c r="B10" s="161">
        <v>40560</v>
      </c>
      <c r="C10" s="9" t="s">
        <v>47</v>
      </c>
      <c r="D10" s="9" t="s">
        <v>48</v>
      </c>
      <c r="E10" s="10" t="s">
        <v>49</v>
      </c>
      <c r="F10" s="10" t="s">
        <v>43</v>
      </c>
      <c r="G10" s="180">
        <v>450</v>
      </c>
      <c r="H10" s="11" t="s">
        <v>50</v>
      </c>
      <c r="I10" s="11" t="s">
        <v>45</v>
      </c>
      <c r="J10" s="12">
        <v>40563</v>
      </c>
      <c r="K10" s="12">
        <v>40565</v>
      </c>
      <c r="L10" s="13">
        <v>40573</v>
      </c>
      <c r="M10" s="14">
        <v>40596</v>
      </c>
      <c r="N10" s="15" t="s">
        <v>51</v>
      </c>
      <c r="O10" s="182">
        <v>401.79</v>
      </c>
      <c r="P10" s="191">
        <v>48.21</v>
      </c>
      <c r="Q10" s="15">
        <v>46313018</v>
      </c>
      <c r="R10" s="20">
        <v>40585</v>
      </c>
      <c r="S10" s="15">
        <v>20110095</v>
      </c>
      <c r="T10" s="20">
        <v>40598</v>
      </c>
      <c r="U10" s="15">
        <f t="shared" si="0"/>
        <v>450</v>
      </c>
      <c r="V10" s="200">
        <f t="shared" si="1"/>
        <v>0</v>
      </c>
    </row>
    <row r="11" spans="2:22" ht="15">
      <c r="B11" s="161">
        <v>40560</v>
      </c>
      <c r="C11" s="9" t="s">
        <v>52</v>
      </c>
      <c r="D11" s="9" t="s">
        <v>53</v>
      </c>
      <c r="E11" s="10" t="s">
        <v>54</v>
      </c>
      <c r="F11" s="10" t="s">
        <v>43</v>
      </c>
      <c r="G11" s="180">
        <v>450</v>
      </c>
      <c r="H11" s="11" t="s">
        <v>55</v>
      </c>
      <c r="I11" s="11" t="s">
        <v>45</v>
      </c>
      <c r="J11" s="12">
        <v>40563</v>
      </c>
      <c r="K11" s="12">
        <v>36913</v>
      </c>
      <c r="L11" s="13">
        <v>40573</v>
      </c>
      <c r="M11" s="14">
        <v>40577</v>
      </c>
      <c r="N11" s="15" t="s">
        <v>56</v>
      </c>
      <c r="O11" s="182">
        <v>298.29</v>
      </c>
      <c r="P11" s="191">
        <f>G11-O11</f>
        <v>151.70999999999998</v>
      </c>
      <c r="Q11" s="21" t="s">
        <v>57</v>
      </c>
      <c r="R11" s="21" t="s">
        <v>58</v>
      </c>
      <c r="S11" s="15" t="s">
        <v>59</v>
      </c>
      <c r="T11" s="15" t="s">
        <v>60</v>
      </c>
      <c r="U11" s="21">
        <f t="shared" si="0"/>
        <v>450</v>
      </c>
      <c r="V11" s="200">
        <f t="shared" si="1"/>
        <v>0</v>
      </c>
    </row>
    <row r="12" spans="2:22" ht="15">
      <c r="B12" s="161">
        <v>40560</v>
      </c>
      <c r="C12" s="9" t="s">
        <v>61</v>
      </c>
      <c r="D12" s="9" t="s">
        <v>62</v>
      </c>
      <c r="E12" s="23" t="s">
        <v>63</v>
      </c>
      <c r="F12" s="23" t="s">
        <v>64</v>
      </c>
      <c r="G12" s="181">
        <v>630</v>
      </c>
      <c r="H12" s="24" t="s">
        <v>65</v>
      </c>
      <c r="I12" s="24" t="s">
        <v>45</v>
      </c>
      <c r="J12" s="25">
        <v>40569</v>
      </c>
      <c r="K12" s="25">
        <v>40572</v>
      </c>
      <c r="L12" s="26">
        <v>40580</v>
      </c>
      <c r="M12" s="14">
        <v>40576</v>
      </c>
      <c r="N12" s="15" t="s">
        <v>66</v>
      </c>
      <c r="O12" s="182">
        <v>583</v>
      </c>
      <c r="P12" s="191">
        <f>G12-O12</f>
        <v>47</v>
      </c>
      <c r="Q12" s="15">
        <v>46092732</v>
      </c>
      <c r="R12" s="20">
        <v>40575</v>
      </c>
      <c r="S12" s="15">
        <v>20110164</v>
      </c>
      <c r="T12" s="20">
        <v>40612</v>
      </c>
      <c r="U12" s="15">
        <f t="shared" si="0"/>
        <v>630</v>
      </c>
      <c r="V12" s="200">
        <f t="shared" si="1"/>
        <v>0</v>
      </c>
    </row>
    <row r="13" spans="2:22" ht="15">
      <c r="B13" s="161">
        <v>40560</v>
      </c>
      <c r="C13" s="9" t="s">
        <v>67</v>
      </c>
      <c r="D13" s="9" t="s">
        <v>68</v>
      </c>
      <c r="E13" s="10" t="s">
        <v>69</v>
      </c>
      <c r="F13" s="10" t="s">
        <v>64</v>
      </c>
      <c r="G13" s="180">
        <v>450</v>
      </c>
      <c r="H13" s="11" t="s">
        <v>70</v>
      </c>
      <c r="I13" s="11" t="s">
        <v>45</v>
      </c>
      <c r="J13" s="12">
        <v>40569</v>
      </c>
      <c r="K13" s="12">
        <v>40572</v>
      </c>
      <c r="L13" s="13">
        <v>40580</v>
      </c>
      <c r="M13" s="14">
        <v>40581</v>
      </c>
      <c r="N13" s="15" t="s">
        <v>71</v>
      </c>
      <c r="O13" s="182">
        <v>353.67</v>
      </c>
      <c r="P13" s="191">
        <v>96.33</v>
      </c>
      <c r="Q13" s="15">
        <v>46092179</v>
      </c>
      <c r="R13" s="20">
        <v>40581</v>
      </c>
      <c r="S13" s="15">
        <v>20110056</v>
      </c>
      <c r="T13" s="20">
        <v>40582</v>
      </c>
      <c r="U13" s="15">
        <f t="shared" si="0"/>
        <v>450</v>
      </c>
      <c r="V13" s="200">
        <f t="shared" si="1"/>
        <v>0</v>
      </c>
    </row>
    <row r="14" spans="2:22" ht="15">
      <c r="B14" s="161">
        <v>40560</v>
      </c>
      <c r="C14" s="9" t="s">
        <v>72</v>
      </c>
      <c r="D14" s="9" t="s">
        <v>73</v>
      </c>
      <c r="E14" s="23" t="s">
        <v>74</v>
      </c>
      <c r="F14" s="23" t="s">
        <v>64</v>
      </c>
      <c r="G14" s="181">
        <v>450</v>
      </c>
      <c r="H14" s="24" t="s">
        <v>75</v>
      </c>
      <c r="I14" s="24" t="s">
        <v>45</v>
      </c>
      <c r="J14" s="25">
        <v>40569</v>
      </c>
      <c r="K14" s="25">
        <v>40572</v>
      </c>
      <c r="L14" s="26">
        <v>40580</v>
      </c>
      <c r="M14" s="14">
        <v>40581</v>
      </c>
      <c r="N14" s="15" t="s">
        <v>71</v>
      </c>
      <c r="O14" s="182">
        <v>236.63</v>
      </c>
      <c r="P14" s="191">
        <v>213.37</v>
      </c>
      <c r="Q14" s="15">
        <v>38123251</v>
      </c>
      <c r="R14" s="20">
        <v>40576</v>
      </c>
      <c r="S14" s="15">
        <v>20110083</v>
      </c>
      <c r="T14" s="20">
        <v>40596</v>
      </c>
      <c r="U14" s="15">
        <f t="shared" si="0"/>
        <v>450</v>
      </c>
      <c r="V14" s="200">
        <f t="shared" si="1"/>
        <v>0</v>
      </c>
    </row>
    <row r="15" spans="2:22" ht="15">
      <c r="B15" s="161">
        <v>40561</v>
      </c>
      <c r="C15" s="9" t="s">
        <v>76</v>
      </c>
      <c r="D15" s="9" t="s">
        <v>77</v>
      </c>
      <c r="E15" s="10" t="s">
        <v>78</v>
      </c>
      <c r="F15" s="10" t="s">
        <v>79</v>
      </c>
      <c r="G15" s="180">
        <v>3600</v>
      </c>
      <c r="H15" s="11" t="s">
        <v>80</v>
      </c>
      <c r="I15" s="11" t="s">
        <v>20</v>
      </c>
      <c r="J15" s="12">
        <v>40562</v>
      </c>
      <c r="K15" s="12">
        <v>40583</v>
      </c>
      <c r="L15" s="13">
        <v>40591</v>
      </c>
      <c r="M15" s="14">
        <v>40585</v>
      </c>
      <c r="N15" s="15" t="s">
        <v>81</v>
      </c>
      <c r="O15" s="182">
        <v>2935.3</v>
      </c>
      <c r="P15" s="191">
        <v>664.7</v>
      </c>
      <c r="Q15" s="15" t="s">
        <v>82</v>
      </c>
      <c r="R15" s="15" t="s">
        <v>83</v>
      </c>
      <c r="S15" s="15">
        <v>20110085</v>
      </c>
      <c r="T15" s="20">
        <v>40596</v>
      </c>
      <c r="U15" s="15">
        <f t="shared" si="0"/>
        <v>3600</v>
      </c>
      <c r="V15" s="200">
        <f t="shared" si="1"/>
        <v>0</v>
      </c>
    </row>
    <row r="16" spans="2:22" ht="15">
      <c r="B16" s="162">
        <v>40561</v>
      </c>
      <c r="C16" s="27" t="s">
        <v>84</v>
      </c>
      <c r="D16" s="27" t="s">
        <v>85</v>
      </c>
      <c r="E16" s="28" t="s">
        <v>36</v>
      </c>
      <c r="F16" s="28" t="s">
        <v>86</v>
      </c>
      <c r="G16" s="182">
        <v>360</v>
      </c>
      <c r="H16" s="29" t="s">
        <v>87</v>
      </c>
      <c r="I16" s="29" t="s">
        <v>32</v>
      </c>
      <c r="J16" s="30">
        <v>40562</v>
      </c>
      <c r="K16" s="30">
        <v>40563</v>
      </c>
      <c r="L16" s="20">
        <v>40571</v>
      </c>
      <c r="M16" s="14">
        <v>40571</v>
      </c>
      <c r="N16" s="20" t="s">
        <v>88</v>
      </c>
      <c r="O16" s="182">
        <v>260.45</v>
      </c>
      <c r="P16" s="191">
        <f>G16-O16</f>
        <v>99.55000000000001</v>
      </c>
      <c r="Q16" s="15">
        <v>460925090</v>
      </c>
      <c r="R16" s="20">
        <v>40570</v>
      </c>
      <c r="S16" s="15">
        <v>20110047</v>
      </c>
      <c r="T16" s="20">
        <v>40575</v>
      </c>
      <c r="U16" s="21">
        <f t="shared" si="0"/>
        <v>360</v>
      </c>
      <c r="V16" s="200">
        <f t="shared" si="1"/>
        <v>0</v>
      </c>
    </row>
    <row r="17" spans="2:22" s="33" customFormat="1" ht="15.75" customHeight="1">
      <c r="B17" s="162">
        <v>40562</v>
      </c>
      <c r="C17" s="27" t="s">
        <v>89</v>
      </c>
      <c r="D17" s="27" t="s">
        <v>90</v>
      </c>
      <c r="E17" s="28" t="s">
        <v>91</v>
      </c>
      <c r="F17" s="28" t="s">
        <v>92</v>
      </c>
      <c r="G17" s="182">
        <v>1080</v>
      </c>
      <c r="H17" s="29" t="s">
        <v>93</v>
      </c>
      <c r="I17" s="29" t="s">
        <v>32</v>
      </c>
      <c r="J17" s="32">
        <v>40566</v>
      </c>
      <c r="K17" s="32">
        <v>40571</v>
      </c>
      <c r="L17" s="20">
        <v>40579</v>
      </c>
      <c r="M17" s="14">
        <v>40575</v>
      </c>
      <c r="N17" s="20" t="s">
        <v>94</v>
      </c>
      <c r="O17" s="182">
        <v>780.78</v>
      </c>
      <c r="P17" s="191">
        <f>G17-O17</f>
        <v>299.22</v>
      </c>
      <c r="Q17" s="15" t="s">
        <v>95</v>
      </c>
      <c r="R17" s="15" t="s">
        <v>96</v>
      </c>
      <c r="S17" s="15">
        <v>20110075</v>
      </c>
      <c r="T17" s="20">
        <v>40592</v>
      </c>
      <c r="U17" s="15">
        <f t="shared" si="0"/>
        <v>1080</v>
      </c>
      <c r="V17" s="22">
        <f t="shared" si="1"/>
        <v>0</v>
      </c>
    </row>
    <row r="18" spans="2:22" s="33" customFormat="1" ht="14.25" customHeight="1">
      <c r="B18" s="162">
        <v>40562</v>
      </c>
      <c r="C18" s="27" t="s">
        <v>97</v>
      </c>
      <c r="D18" s="27" t="s">
        <v>98</v>
      </c>
      <c r="E18" s="28" t="s">
        <v>42</v>
      </c>
      <c r="F18" s="28" t="s">
        <v>99</v>
      </c>
      <c r="G18" s="182">
        <v>3780</v>
      </c>
      <c r="H18" s="29" t="s">
        <v>100</v>
      </c>
      <c r="I18" s="29" t="s">
        <v>20</v>
      </c>
      <c r="J18" s="32">
        <v>40568</v>
      </c>
      <c r="K18" s="32">
        <v>40588</v>
      </c>
      <c r="L18" s="20">
        <v>40596</v>
      </c>
      <c r="M18" s="31">
        <v>40596</v>
      </c>
      <c r="N18" s="20" t="s">
        <v>101</v>
      </c>
      <c r="O18" s="182">
        <v>3257.7</v>
      </c>
      <c r="P18" s="191">
        <v>522.3</v>
      </c>
      <c r="Q18" s="15">
        <v>46313726</v>
      </c>
      <c r="R18" s="20">
        <v>40597</v>
      </c>
      <c r="S18" s="15">
        <v>20110091</v>
      </c>
      <c r="T18" s="20">
        <v>40598</v>
      </c>
      <c r="U18" s="15">
        <f t="shared" si="0"/>
        <v>3780</v>
      </c>
      <c r="V18" s="200">
        <f t="shared" si="1"/>
        <v>0</v>
      </c>
    </row>
    <row r="19" spans="2:22" ht="15">
      <c r="B19" s="163">
        <v>40568</v>
      </c>
      <c r="C19" s="34" t="s">
        <v>102</v>
      </c>
      <c r="D19" s="34" t="s">
        <v>103</v>
      </c>
      <c r="E19" s="35" t="s">
        <v>104</v>
      </c>
      <c r="F19" s="36" t="s">
        <v>43</v>
      </c>
      <c r="G19" s="183">
        <v>180</v>
      </c>
      <c r="H19" s="15">
        <v>107</v>
      </c>
      <c r="I19" s="15">
        <v>37</v>
      </c>
      <c r="J19" s="30">
        <v>40576</v>
      </c>
      <c r="K19" s="30">
        <v>40576</v>
      </c>
      <c r="L19" s="20">
        <v>40584</v>
      </c>
      <c r="M19" s="14">
        <v>40585</v>
      </c>
      <c r="N19" s="15" t="s">
        <v>105</v>
      </c>
      <c r="O19" s="182">
        <v>180</v>
      </c>
      <c r="P19" s="191">
        <v>0</v>
      </c>
      <c r="Q19" s="15"/>
      <c r="R19" s="15"/>
      <c r="S19" s="15"/>
      <c r="T19" s="15"/>
      <c r="U19" s="21">
        <f>G19+P19</f>
        <v>180</v>
      </c>
      <c r="V19" s="200">
        <f>U19-O19</f>
        <v>0</v>
      </c>
    </row>
    <row r="20" spans="2:22" ht="15">
      <c r="B20" s="163">
        <v>40569</v>
      </c>
      <c r="C20" s="34" t="s">
        <v>106</v>
      </c>
      <c r="D20" s="34" t="s">
        <v>107</v>
      </c>
      <c r="E20" s="36" t="s">
        <v>108</v>
      </c>
      <c r="F20" s="36" t="s">
        <v>109</v>
      </c>
      <c r="G20" s="183">
        <v>630</v>
      </c>
      <c r="H20" s="29" t="s">
        <v>110</v>
      </c>
      <c r="I20" s="29" t="s">
        <v>45</v>
      </c>
      <c r="J20" s="30">
        <v>40576</v>
      </c>
      <c r="K20" s="30">
        <v>40579</v>
      </c>
      <c r="L20" s="20">
        <v>40587</v>
      </c>
      <c r="M20" s="14">
        <v>40588</v>
      </c>
      <c r="N20" s="15" t="s">
        <v>111</v>
      </c>
      <c r="O20" s="182">
        <v>561.73</v>
      </c>
      <c r="P20" s="191">
        <v>68.27</v>
      </c>
      <c r="Q20" s="15">
        <v>46313240</v>
      </c>
      <c r="R20" s="20">
        <v>40583</v>
      </c>
      <c r="S20" s="15">
        <v>20110076</v>
      </c>
      <c r="T20" s="20">
        <v>40592</v>
      </c>
      <c r="U20" s="15">
        <f>O20+P20</f>
        <v>630</v>
      </c>
      <c r="V20" s="200">
        <f>G20-U20</f>
        <v>0</v>
      </c>
    </row>
    <row r="21" spans="2:22" ht="15">
      <c r="B21" s="163">
        <v>40569</v>
      </c>
      <c r="C21" s="34" t="s">
        <v>112</v>
      </c>
      <c r="D21" s="34" t="s">
        <v>113</v>
      </c>
      <c r="E21" s="35" t="s">
        <v>114</v>
      </c>
      <c r="F21" s="35" t="s">
        <v>109</v>
      </c>
      <c r="G21" s="183">
        <v>450</v>
      </c>
      <c r="H21" s="37" t="s">
        <v>115</v>
      </c>
      <c r="I21" s="37" t="s">
        <v>45</v>
      </c>
      <c r="J21" s="26">
        <v>40577</v>
      </c>
      <c r="K21" s="26">
        <v>40579</v>
      </c>
      <c r="L21" s="13">
        <v>40587</v>
      </c>
      <c r="M21" s="14">
        <v>40588</v>
      </c>
      <c r="N21" s="15" t="s">
        <v>116</v>
      </c>
      <c r="O21" s="182">
        <v>449.38</v>
      </c>
      <c r="P21" s="191">
        <v>0.62</v>
      </c>
      <c r="Q21" s="15">
        <v>46313562</v>
      </c>
      <c r="R21" s="20">
        <v>40588</v>
      </c>
      <c r="S21" s="15">
        <v>20110084</v>
      </c>
      <c r="T21" s="20">
        <v>40596</v>
      </c>
      <c r="U21" s="15">
        <f>O21+P21</f>
        <v>450</v>
      </c>
      <c r="V21" s="200">
        <f>G21-U21</f>
        <v>0</v>
      </c>
    </row>
    <row r="22" spans="2:22" ht="15.75" thickBot="1">
      <c r="B22" s="164">
        <v>40569</v>
      </c>
      <c r="C22" s="165" t="s">
        <v>117</v>
      </c>
      <c r="D22" s="165" t="s">
        <v>118</v>
      </c>
      <c r="E22" s="166" t="s">
        <v>119</v>
      </c>
      <c r="F22" s="166" t="s">
        <v>109</v>
      </c>
      <c r="G22" s="184">
        <v>450</v>
      </c>
      <c r="H22" s="167" t="s">
        <v>120</v>
      </c>
      <c r="I22" s="167" t="s">
        <v>45</v>
      </c>
      <c r="J22" s="168">
        <v>40577</v>
      </c>
      <c r="K22" s="168">
        <v>40579</v>
      </c>
      <c r="L22" s="169">
        <v>40587</v>
      </c>
      <c r="M22" s="38">
        <v>40588</v>
      </c>
      <c r="N22" s="170" t="s">
        <v>116</v>
      </c>
      <c r="O22" s="192">
        <v>449.88</v>
      </c>
      <c r="P22" s="193">
        <v>0.12</v>
      </c>
      <c r="Q22" s="170">
        <v>46313563</v>
      </c>
      <c r="R22" s="197">
        <v>40588</v>
      </c>
      <c r="S22" s="170">
        <v>20110169</v>
      </c>
      <c r="T22" s="197">
        <v>40613</v>
      </c>
      <c r="U22" s="170">
        <f>O22+P22</f>
        <v>450</v>
      </c>
      <c r="V22" s="201">
        <f>G22-U22</f>
        <v>0</v>
      </c>
    </row>
    <row r="23" spans="2:22" ht="15.75" thickBot="1">
      <c r="B23" s="39"/>
      <c r="C23" s="40"/>
      <c r="D23" s="40"/>
      <c r="E23" s="41"/>
      <c r="F23" s="41"/>
      <c r="G23" s="185">
        <f>SUM(G6:G22)</f>
        <v>16450.68</v>
      </c>
      <c r="H23" s="42"/>
      <c r="I23" s="42"/>
      <c r="J23" s="43"/>
      <c r="K23" s="43"/>
      <c r="L23" s="44"/>
      <c r="M23" s="45"/>
      <c r="N23" s="45"/>
      <c r="O23" s="194">
        <f>SUM(O6:O22)</f>
        <v>13730.579999999998</v>
      </c>
      <c r="P23" s="195">
        <f>SUM(P6:P22)</f>
        <v>2720.1</v>
      </c>
      <c r="Q23" s="198"/>
      <c r="R23" s="198"/>
      <c r="S23" s="47"/>
      <c r="T23" s="47"/>
      <c r="U23" s="203">
        <f>SUM(U6:U22)</f>
        <v>16450.68</v>
      </c>
      <c r="V23" s="202">
        <f>SUM(V6:V22)</f>
        <v>0</v>
      </c>
    </row>
    <row r="24" spans="2:22" ht="15">
      <c r="B24" s="39"/>
      <c r="C24" s="40"/>
      <c r="D24" s="40"/>
      <c r="E24" s="41"/>
      <c r="F24" s="41"/>
      <c r="G24" s="186"/>
      <c r="H24" s="42"/>
      <c r="I24" s="42"/>
      <c r="J24" s="43"/>
      <c r="K24" s="43"/>
      <c r="L24" s="44"/>
      <c r="M24" s="45"/>
      <c r="N24" s="45"/>
      <c r="O24" s="187"/>
      <c r="P24" s="187"/>
      <c r="Q24" s="198"/>
      <c r="R24" s="198"/>
      <c r="S24" s="47"/>
      <c r="T24" s="47"/>
      <c r="U24" s="47"/>
      <c r="V24" s="47"/>
    </row>
    <row r="25" spans="2:22" ht="15">
      <c r="B25" s="39"/>
      <c r="C25" s="40"/>
      <c r="D25" s="40"/>
      <c r="E25" s="41"/>
      <c r="F25" s="41"/>
      <c r="G25" s="186"/>
      <c r="H25" s="42"/>
      <c r="I25" s="42"/>
      <c r="J25" s="43"/>
      <c r="K25" s="43"/>
      <c r="L25" s="44"/>
      <c r="M25" s="45"/>
      <c r="N25" s="45"/>
      <c r="O25" s="187"/>
      <c r="P25" s="187"/>
      <c r="Q25" s="198"/>
      <c r="R25" s="198"/>
      <c r="S25" s="47"/>
      <c r="T25" s="47"/>
      <c r="U25" s="47"/>
      <c r="V25" s="47"/>
    </row>
    <row r="26" spans="2:22" ht="15">
      <c r="B26" s="151" t="s">
        <v>485</v>
      </c>
      <c r="C26" s="50"/>
      <c r="D26"/>
      <c r="E26" s="50"/>
      <c r="F26" s="50"/>
      <c r="G26" s="186"/>
      <c r="H26" s="42"/>
      <c r="I26" s="42"/>
      <c r="J26" s="43"/>
      <c r="K26" s="43"/>
      <c r="L26" s="44"/>
      <c r="M26" s="45"/>
      <c r="N26" s="45"/>
      <c r="O26" s="187"/>
      <c r="P26" s="187"/>
      <c r="Q26" s="198"/>
      <c r="R26" s="198"/>
      <c r="S26" s="47"/>
      <c r="T26" s="47"/>
      <c r="U26" s="47"/>
      <c r="V26" s="47"/>
    </row>
    <row r="27" spans="2:22" ht="15.75" thickBot="1">
      <c r="B27" s="50"/>
      <c r="C27" s="50"/>
      <c r="D27"/>
      <c r="E27" s="50"/>
      <c r="F27" s="50"/>
      <c r="G27" s="186"/>
      <c r="H27" s="42"/>
      <c r="I27" s="42"/>
      <c r="J27" s="43"/>
      <c r="K27" s="43"/>
      <c r="L27" s="44"/>
      <c r="M27" s="45"/>
      <c r="N27" s="45"/>
      <c r="O27" s="187"/>
      <c r="P27" s="187"/>
      <c r="Q27" s="198"/>
      <c r="R27" s="198"/>
      <c r="S27" s="47"/>
      <c r="T27" s="47"/>
      <c r="U27" s="47"/>
      <c r="V27" s="47"/>
    </row>
    <row r="28" spans="2:22" ht="23.25">
      <c r="B28" s="205" t="s">
        <v>486</v>
      </c>
      <c r="C28" s="7" t="s">
        <v>487</v>
      </c>
      <c r="D28" s="7" t="s">
        <v>488</v>
      </c>
      <c r="E28" s="8" t="s">
        <v>490</v>
      </c>
      <c r="F28" s="204"/>
      <c r="G28" s="186"/>
      <c r="H28" s="42"/>
      <c r="I28" s="42"/>
      <c r="J28" s="43"/>
      <c r="K28" s="43"/>
      <c r="L28" s="44"/>
      <c r="M28" s="45"/>
      <c r="N28" s="45"/>
      <c r="O28" s="187"/>
      <c r="P28" s="187"/>
      <c r="Q28" s="198"/>
      <c r="R28" s="198"/>
      <c r="S28" s="47"/>
      <c r="T28" s="47"/>
      <c r="U28" s="47"/>
      <c r="V28" s="47"/>
    </row>
    <row r="29" spans="2:22" ht="15.75" thickBot="1">
      <c r="B29" s="206">
        <f>SUM(G23)</f>
        <v>16450.68</v>
      </c>
      <c r="C29" s="207">
        <f>SUM(O23)</f>
        <v>13730.579999999998</v>
      </c>
      <c r="D29" s="207">
        <f>SUM(P23)</f>
        <v>2720.1</v>
      </c>
      <c r="E29" s="201">
        <f>SUM(V23)</f>
        <v>0</v>
      </c>
      <c r="F29" s="198"/>
      <c r="G29" s="186"/>
      <c r="H29" s="42"/>
      <c r="I29" s="42"/>
      <c r="J29" s="43"/>
      <c r="K29" s="43"/>
      <c r="L29" s="44"/>
      <c r="M29" s="45"/>
      <c r="N29" s="45"/>
      <c r="O29" s="187"/>
      <c r="P29" s="187"/>
      <c r="Q29" s="198"/>
      <c r="R29" s="198"/>
      <c r="S29" s="47"/>
      <c r="T29" s="47"/>
      <c r="U29" s="47"/>
      <c r="V29" s="47"/>
    </row>
    <row r="30" spans="2:22" ht="15">
      <c r="B30" s="155"/>
      <c r="C30" s="156">
        <f>SUM(C29/B29)</f>
        <v>0.8346512119863737</v>
      </c>
      <c r="D30" s="156">
        <f>SUM(D29/B29)</f>
        <v>0.16534878801362618</v>
      </c>
      <c r="E30" s="47"/>
      <c r="F30" s="47"/>
      <c r="G30" s="186"/>
      <c r="H30" s="42"/>
      <c r="I30" s="42"/>
      <c r="J30" s="43"/>
      <c r="K30" s="43"/>
      <c r="L30" s="44"/>
      <c r="M30" s="45"/>
      <c r="N30" s="45"/>
      <c r="O30" s="187"/>
      <c r="P30" s="187"/>
      <c r="Q30" s="198"/>
      <c r="R30" s="198"/>
      <c r="S30" s="47"/>
      <c r="T30" s="47"/>
      <c r="U30" s="47"/>
      <c r="V30" s="47"/>
    </row>
    <row r="31" spans="2:22" ht="15">
      <c r="B31" s="39"/>
      <c r="C31" s="40"/>
      <c r="D31" s="40"/>
      <c r="E31" s="41"/>
      <c r="F31" s="41"/>
      <c r="G31" s="186"/>
      <c r="H31" s="42"/>
      <c r="I31" s="42"/>
      <c r="J31" s="43"/>
      <c r="K31" s="43"/>
      <c r="L31" s="44"/>
      <c r="M31" s="45"/>
      <c r="N31" s="45"/>
      <c r="O31" s="187"/>
      <c r="P31" s="187"/>
      <c r="Q31" s="198"/>
      <c r="R31" s="198"/>
      <c r="S31" s="47"/>
      <c r="T31" s="47"/>
      <c r="U31" s="47"/>
      <c r="V31" s="47"/>
    </row>
    <row r="32" spans="2:22" ht="15">
      <c r="B32" s="46"/>
      <c r="C32" s="46"/>
      <c r="D32" s="46"/>
      <c r="E32" s="46"/>
      <c r="F32" s="46"/>
      <c r="G32" s="187"/>
      <c r="H32" s="47"/>
      <c r="I32" s="47"/>
      <c r="J32" s="45"/>
      <c r="K32" s="45"/>
      <c r="L32" s="47"/>
      <c r="M32" s="45"/>
      <c r="N32" s="45"/>
      <c r="O32" s="187"/>
      <c r="P32" s="187"/>
      <c r="Q32" s="47"/>
      <c r="R32" s="47"/>
      <c r="S32" s="47"/>
      <c r="T32" s="47"/>
      <c r="U32" s="47"/>
      <c r="V32" s="47"/>
    </row>
    <row r="33" ht="15.75" thickBot="1"/>
    <row r="34" spans="2:6" ht="15">
      <c r="B34" s="51"/>
      <c r="C34" s="52"/>
      <c r="D34" s="52"/>
      <c r="E34" s="52"/>
      <c r="F34" s="53"/>
    </row>
    <row r="35" spans="2:6" ht="15">
      <c r="B35" s="208"/>
      <c r="C35" s="55" t="s">
        <v>121</v>
      </c>
      <c r="D35" s="55"/>
      <c r="E35" s="55"/>
      <c r="F35" s="56"/>
    </row>
    <row r="36" spans="2:6" ht="15">
      <c r="B36" s="57"/>
      <c r="C36" s="55" t="s">
        <v>122</v>
      </c>
      <c r="D36" s="55"/>
      <c r="E36" s="55"/>
      <c r="F36" s="56"/>
    </row>
    <row r="37" spans="2:6" ht="15">
      <c r="B37" s="58"/>
      <c r="C37" s="55" t="s">
        <v>123</v>
      </c>
      <c r="D37" s="55"/>
      <c r="E37" s="55"/>
      <c r="F37" s="56"/>
    </row>
    <row r="38" spans="2:6" ht="15.75" thickBot="1">
      <c r="B38" s="59"/>
      <c r="C38" s="60"/>
      <c r="D38" s="60"/>
      <c r="E38" s="60"/>
      <c r="F38" s="61"/>
    </row>
  </sheetData>
  <sheetProtection/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69"/>
  <sheetViews>
    <sheetView zoomScalePageLayoutView="0" workbookViewId="0" topLeftCell="A40">
      <selection activeCell="G2" sqref="G2"/>
    </sheetView>
  </sheetViews>
  <sheetFormatPr defaultColWidth="11.421875" defaultRowHeight="15"/>
  <cols>
    <col min="1" max="1" width="11.421875" style="213" customWidth="1"/>
    <col min="4" max="4" width="23.7109375" style="0" customWidth="1"/>
    <col min="5" max="5" width="21.7109375" style="0" customWidth="1"/>
    <col min="7" max="7" width="13.28125" style="188" bestFit="1" customWidth="1"/>
    <col min="8" max="8" width="11.421875" style="126" customWidth="1"/>
    <col min="12" max="12" width="11.421875" style="127" customWidth="1"/>
    <col min="13" max="13" width="20.7109375" style="0" customWidth="1"/>
    <col min="14" max="14" width="19.7109375" style="0" customWidth="1"/>
    <col min="15" max="15" width="12.00390625" style="188" bestFit="1" customWidth="1"/>
    <col min="16" max="16" width="11.421875" style="188" customWidth="1"/>
    <col min="17" max="17" width="16.28125" style="0" customWidth="1"/>
    <col min="18" max="18" width="16.8515625" style="0" customWidth="1"/>
    <col min="19" max="19" width="16.421875" style="0" customWidth="1"/>
    <col min="20" max="20" width="17.421875" style="0" customWidth="1"/>
    <col min="21" max="21" width="13.28125" style="150" bestFit="1" customWidth="1"/>
    <col min="22" max="22" width="11.57421875" style="150" bestFit="1" customWidth="1"/>
    <col min="23" max="54" width="11.421875" style="213" customWidth="1"/>
  </cols>
  <sheetData>
    <row r="2" ht="20.25">
      <c r="G2" s="210" t="s">
        <v>497</v>
      </c>
    </row>
    <row r="4" spans="2:22" ht="16.5" thickBot="1">
      <c r="B4" s="1" t="s">
        <v>124</v>
      </c>
      <c r="C4" s="2"/>
      <c r="D4" s="2"/>
      <c r="E4" s="2"/>
      <c r="F4" s="3"/>
      <c r="G4" s="149"/>
      <c r="H4" s="4"/>
      <c r="I4" s="4"/>
      <c r="J4" s="5"/>
      <c r="K4" s="5"/>
      <c r="L4" s="6"/>
      <c r="M4" s="6"/>
      <c r="N4" s="6"/>
      <c r="O4" s="149"/>
      <c r="P4" s="149"/>
      <c r="Q4" s="6"/>
      <c r="R4" s="6"/>
      <c r="S4" s="6"/>
      <c r="T4" s="6"/>
      <c r="U4" s="149"/>
      <c r="V4" s="149"/>
    </row>
    <row r="5" spans="2:22" ht="35.25" thickBot="1">
      <c r="B5" s="62" t="s">
        <v>1</v>
      </c>
      <c r="C5" s="63" t="s">
        <v>2</v>
      </c>
      <c r="D5" s="64" t="s">
        <v>4</v>
      </c>
      <c r="E5" s="64" t="s">
        <v>3</v>
      </c>
      <c r="F5" s="64" t="s">
        <v>5</v>
      </c>
      <c r="G5" s="157" t="s">
        <v>6</v>
      </c>
      <c r="H5" s="65" t="s">
        <v>7</v>
      </c>
      <c r="I5" s="65" t="s">
        <v>8</v>
      </c>
      <c r="J5" s="66" t="s">
        <v>9</v>
      </c>
      <c r="K5" s="66" t="s">
        <v>10</v>
      </c>
      <c r="L5" s="67" t="s">
        <v>11</v>
      </c>
      <c r="M5" s="66" t="s">
        <v>12</v>
      </c>
      <c r="N5" s="66" t="s">
        <v>13</v>
      </c>
      <c r="O5" s="157" t="s">
        <v>14</v>
      </c>
      <c r="P5" s="157" t="s">
        <v>15</v>
      </c>
      <c r="Q5" s="68" t="s">
        <v>125</v>
      </c>
      <c r="R5" s="68" t="s">
        <v>1</v>
      </c>
      <c r="S5" s="66" t="s">
        <v>17</v>
      </c>
      <c r="T5" s="66" t="s">
        <v>1</v>
      </c>
      <c r="U5" s="157" t="s">
        <v>18</v>
      </c>
      <c r="V5" s="225" t="s">
        <v>19</v>
      </c>
    </row>
    <row r="6" spans="2:22" ht="15">
      <c r="B6" s="70">
        <v>40575</v>
      </c>
      <c r="C6" s="71">
        <v>18</v>
      </c>
      <c r="D6" s="72" t="s">
        <v>63</v>
      </c>
      <c r="E6" s="72">
        <v>417</v>
      </c>
      <c r="F6" s="73" t="s">
        <v>126</v>
      </c>
      <c r="G6" s="214">
        <v>630</v>
      </c>
      <c r="H6" s="74" t="s">
        <v>127</v>
      </c>
      <c r="I6" s="74" t="s">
        <v>45</v>
      </c>
      <c r="J6" s="75">
        <v>40583</v>
      </c>
      <c r="K6" s="75">
        <v>40586</v>
      </c>
      <c r="L6" s="75">
        <v>40594</v>
      </c>
      <c r="M6" s="243">
        <v>40596</v>
      </c>
      <c r="N6" s="74" t="s">
        <v>128</v>
      </c>
      <c r="O6" s="214">
        <v>630</v>
      </c>
      <c r="P6" s="244">
        <v>0</v>
      </c>
      <c r="Q6" s="245"/>
      <c r="R6" s="245"/>
      <c r="S6" s="245"/>
      <c r="T6" s="245"/>
      <c r="U6" s="211">
        <f aca="true" t="shared" si="0" ref="U6:U18">O6+P6</f>
        <v>630</v>
      </c>
      <c r="V6" s="246">
        <f>SUM(G6-U6)</f>
        <v>0</v>
      </c>
    </row>
    <row r="7" spans="2:22" ht="15">
      <c r="B7" s="76">
        <v>40575</v>
      </c>
      <c r="C7" s="77">
        <v>19</v>
      </c>
      <c r="D7" s="78" t="s">
        <v>130</v>
      </c>
      <c r="E7" s="78">
        <v>418</v>
      </c>
      <c r="F7" s="79" t="s">
        <v>126</v>
      </c>
      <c r="G7" s="215">
        <v>450</v>
      </c>
      <c r="H7" s="80" t="s">
        <v>131</v>
      </c>
      <c r="I7" s="80" t="s">
        <v>45</v>
      </c>
      <c r="J7" s="81">
        <v>40584</v>
      </c>
      <c r="K7" s="81">
        <v>40586</v>
      </c>
      <c r="L7" s="81">
        <v>40594</v>
      </c>
      <c r="M7" s="84">
        <v>40596</v>
      </c>
      <c r="N7" s="80" t="s">
        <v>128</v>
      </c>
      <c r="O7" s="215">
        <v>426</v>
      </c>
      <c r="P7" s="236">
        <v>24</v>
      </c>
      <c r="Q7" s="83">
        <v>46313385</v>
      </c>
      <c r="R7" s="84">
        <v>40595</v>
      </c>
      <c r="S7" s="83">
        <v>20110094</v>
      </c>
      <c r="T7" s="84">
        <v>40598</v>
      </c>
      <c r="U7" s="158">
        <f t="shared" si="0"/>
        <v>450</v>
      </c>
      <c r="V7" s="241">
        <f aca="true" t="shared" si="1" ref="V7:V54">SUM(G7-U7)</f>
        <v>0</v>
      </c>
    </row>
    <row r="8" spans="2:22" ht="15">
      <c r="B8" s="76">
        <v>40575</v>
      </c>
      <c r="C8" s="77">
        <v>20</v>
      </c>
      <c r="D8" s="78" t="s">
        <v>132</v>
      </c>
      <c r="E8" s="78">
        <v>419</v>
      </c>
      <c r="F8" s="79" t="s">
        <v>126</v>
      </c>
      <c r="G8" s="215">
        <v>450</v>
      </c>
      <c r="H8" s="80" t="s">
        <v>133</v>
      </c>
      <c r="I8" s="80" t="s">
        <v>45</v>
      </c>
      <c r="J8" s="81">
        <v>40584</v>
      </c>
      <c r="K8" s="81">
        <v>40586</v>
      </c>
      <c r="L8" s="81">
        <v>40594</v>
      </c>
      <c r="M8" s="84">
        <v>40596</v>
      </c>
      <c r="N8" s="80" t="s">
        <v>128</v>
      </c>
      <c r="O8" s="215">
        <v>373</v>
      </c>
      <c r="P8" s="236">
        <v>77</v>
      </c>
      <c r="Q8" s="83">
        <v>46313409</v>
      </c>
      <c r="R8" s="84">
        <v>40595</v>
      </c>
      <c r="S8" s="83">
        <v>20110093</v>
      </c>
      <c r="T8" s="84">
        <v>40598</v>
      </c>
      <c r="U8" s="158">
        <f t="shared" si="0"/>
        <v>450</v>
      </c>
      <c r="V8" s="241">
        <f t="shared" si="1"/>
        <v>0</v>
      </c>
    </row>
    <row r="9" spans="2:22" ht="15">
      <c r="B9" s="82">
        <v>40577</v>
      </c>
      <c r="C9" s="83">
        <v>21</v>
      </c>
      <c r="D9" s="78" t="s">
        <v>134</v>
      </c>
      <c r="E9" s="78">
        <v>601</v>
      </c>
      <c r="F9" s="79" t="s">
        <v>135</v>
      </c>
      <c r="G9" s="215">
        <v>1680</v>
      </c>
      <c r="H9" s="80" t="s">
        <v>136</v>
      </c>
      <c r="I9" s="80" t="s">
        <v>25</v>
      </c>
      <c r="J9" s="84">
        <v>40591</v>
      </c>
      <c r="K9" s="84">
        <v>40592</v>
      </c>
      <c r="L9" s="84">
        <v>40607</v>
      </c>
      <c r="M9" s="84">
        <v>40610</v>
      </c>
      <c r="N9" s="80" t="s">
        <v>137</v>
      </c>
      <c r="O9" s="215">
        <v>1579.44</v>
      </c>
      <c r="P9" s="236">
        <v>100.56</v>
      </c>
      <c r="Q9" s="83">
        <v>46314791</v>
      </c>
      <c r="R9" s="84">
        <v>40610</v>
      </c>
      <c r="S9" s="83">
        <v>20110152</v>
      </c>
      <c r="T9" s="84">
        <v>40612</v>
      </c>
      <c r="U9" s="158">
        <f t="shared" si="0"/>
        <v>1680</v>
      </c>
      <c r="V9" s="241">
        <f t="shared" si="1"/>
        <v>0</v>
      </c>
    </row>
    <row r="10" spans="2:22" ht="15">
      <c r="B10" s="82">
        <v>40577</v>
      </c>
      <c r="C10" s="83">
        <v>22</v>
      </c>
      <c r="D10" s="78" t="s">
        <v>134</v>
      </c>
      <c r="E10" s="78">
        <v>776</v>
      </c>
      <c r="F10" s="79" t="s">
        <v>138</v>
      </c>
      <c r="G10" s="216">
        <v>1680</v>
      </c>
      <c r="H10" s="85" t="s">
        <v>139</v>
      </c>
      <c r="I10" s="85" t="s">
        <v>25</v>
      </c>
      <c r="J10" s="86">
        <v>40603</v>
      </c>
      <c r="K10" s="86">
        <v>40605</v>
      </c>
      <c r="L10" s="84">
        <v>40620</v>
      </c>
      <c r="M10" s="80" t="s">
        <v>140</v>
      </c>
      <c r="N10" s="80" t="s">
        <v>141</v>
      </c>
      <c r="O10" s="215">
        <v>1680</v>
      </c>
      <c r="P10" s="236">
        <v>0</v>
      </c>
      <c r="Q10" s="237"/>
      <c r="R10" s="237"/>
      <c r="S10" s="237"/>
      <c r="T10" s="237"/>
      <c r="U10" s="158">
        <f t="shared" si="0"/>
        <v>1680</v>
      </c>
      <c r="V10" s="241">
        <f t="shared" si="1"/>
        <v>0</v>
      </c>
    </row>
    <row r="11" spans="2:22" ht="15">
      <c r="B11" s="87">
        <v>40583</v>
      </c>
      <c r="C11" s="88">
        <v>23</v>
      </c>
      <c r="D11" s="89" t="s">
        <v>142</v>
      </c>
      <c r="E11" s="89">
        <v>578</v>
      </c>
      <c r="F11" s="90" t="s">
        <v>143</v>
      </c>
      <c r="G11" s="217">
        <v>1260</v>
      </c>
      <c r="H11" s="91" t="s">
        <v>144</v>
      </c>
      <c r="I11" s="91" t="s">
        <v>40</v>
      </c>
      <c r="J11" s="92">
        <v>40584</v>
      </c>
      <c r="K11" s="92">
        <v>40590</v>
      </c>
      <c r="L11" s="92">
        <v>40598</v>
      </c>
      <c r="M11" s="84">
        <v>40602</v>
      </c>
      <c r="N11" s="80" t="s">
        <v>145</v>
      </c>
      <c r="O11" s="215">
        <v>651.12</v>
      </c>
      <c r="P11" s="236">
        <v>608.88</v>
      </c>
      <c r="Q11" s="83">
        <v>46328652</v>
      </c>
      <c r="R11" s="84">
        <v>40596</v>
      </c>
      <c r="S11" s="83">
        <v>20110142</v>
      </c>
      <c r="T11" s="84">
        <v>40610</v>
      </c>
      <c r="U11" s="158">
        <f t="shared" si="0"/>
        <v>1260</v>
      </c>
      <c r="V11" s="241">
        <f t="shared" si="1"/>
        <v>0</v>
      </c>
    </row>
    <row r="12" spans="2:22" ht="15">
      <c r="B12" s="82">
        <v>40583</v>
      </c>
      <c r="C12" s="83">
        <v>24</v>
      </c>
      <c r="D12" s="78" t="s">
        <v>146</v>
      </c>
      <c r="E12" s="78">
        <v>577</v>
      </c>
      <c r="F12" s="79" t="s">
        <v>147</v>
      </c>
      <c r="G12" s="215">
        <v>1260</v>
      </c>
      <c r="H12" s="80" t="s">
        <v>148</v>
      </c>
      <c r="I12" s="80" t="s">
        <v>20</v>
      </c>
      <c r="J12" s="84">
        <v>40587</v>
      </c>
      <c r="K12" s="84">
        <v>40593</v>
      </c>
      <c r="L12" s="84">
        <v>40601</v>
      </c>
      <c r="M12" s="84">
        <v>40603</v>
      </c>
      <c r="N12" s="80" t="s">
        <v>149</v>
      </c>
      <c r="O12" s="215">
        <v>795.42</v>
      </c>
      <c r="P12" s="236">
        <v>464.58</v>
      </c>
      <c r="Q12" s="83">
        <v>46015345</v>
      </c>
      <c r="R12" s="84">
        <v>40602</v>
      </c>
      <c r="S12" s="83">
        <v>20110143</v>
      </c>
      <c r="T12" s="84">
        <v>40610</v>
      </c>
      <c r="U12" s="158">
        <f t="shared" si="0"/>
        <v>1260</v>
      </c>
      <c r="V12" s="241">
        <f t="shared" si="1"/>
        <v>0</v>
      </c>
    </row>
    <row r="13" spans="2:22" ht="15">
      <c r="B13" s="76">
        <v>40583</v>
      </c>
      <c r="C13" s="77">
        <v>25</v>
      </c>
      <c r="D13" s="78" t="s">
        <v>150</v>
      </c>
      <c r="E13" s="78">
        <v>604</v>
      </c>
      <c r="F13" s="79" t="s">
        <v>151</v>
      </c>
      <c r="G13" s="215">
        <v>540</v>
      </c>
      <c r="H13" s="80" t="s">
        <v>152</v>
      </c>
      <c r="I13" s="80" t="s">
        <v>45</v>
      </c>
      <c r="J13" s="84">
        <v>40590</v>
      </c>
      <c r="K13" s="84">
        <v>40592</v>
      </c>
      <c r="L13" s="84">
        <v>40600</v>
      </c>
      <c r="M13" s="84">
        <v>40595</v>
      </c>
      <c r="N13" s="80" t="s">
        <v>153</v>
      </c>
      <c r="O13" s="215">
        <v>496.8</v>
      </c>
      <c r="P13" s="236">
        <v>43.2</v>
      </c>
      <c r="Q13" s="83">
        <v>46313639</v>
      </c>
      <c r="R13" s="84">
        <v>40595</v>
      </c>
      <c r="S13" s="83">
        <v>20110092</v>
      </c>
      <c r="T13" s="84">
        <v>40598</v>
      </c>
      <c r="U13" s="158">
        <f t="shared" si="0"/>
        <v>540</v>
      </c>
      <c r="V13" s="241">
        <f t="shared" si="1"/>
        <v>0</v>
      </c>
    </row>
    <row r="14" spans="2:22" ht="15">
      <c r="B14" s="82">
        <v>40583</v>
      </c>
      <c r="C14" s="83">
        <v>26</v>
      </c>
      <c r="D14" s="78" t="s">
        <v>154</v>
      </c>
      <c r="E14" s="78">
        <v>602</v>
      </c>
      <c r="F14" s="79" t="s">
        <v>151</v>
      </c>
      <c r="G14" s="215">
        <v>360</v>
      </c>
      <c r="H14" s="80" t="s">
        <v>155</v>
      </c>
      <c r="I14" s="80" t="s">
        <v>45</v>
      </c>
      <c r="J14" s="84">
        <v>40591</v>
      </c>
      <c r="K14" s="84">
        <v>40592</v>
      </c>
      <c r="L14" s="84">
        <v>40600</v>
      </c>
      <c r="M14" s="84">
        <v>40602</v>
      </c>
      <c r="N14" s="80" t="s">
        <v>156</v>
      </c>
      <c r="O14" s="215">
        <v>332</v>
      </c>
      <c r="P14" s="236">
        <v>28</v>
      </c>
      <c r="Q14" s="83" t="s">
        <v>157</v>
      </c>
      <c r="R14" s="84" t="s">
        <v>158</v>
      </c>
      <c r="S14" s="83" t="s">
        <v>159</v>
      </c>
      <c r="T14" s="84" t="s">
        <v>160</v>
      </c>
      <c r="U14" s="158">
        <f t="shared" si="0"/>
        <v>360</v>
      </c>
      <c r="V14" s="241">
        <f t="shared" si="1"/>
        <v>0</v>
      </c>
    </row>
    <row r="15" spans="2:22" ht="15">
      <c r="B15" s="76">
        <v>40583</v>
      </c>
      <c r="C15" s="77">
        <v>27</v>
      </c>
      <c r="D15" s="78" t="s">
        <v>161</v>
      </c>
      <c r="E15" s="78">
        <v>603</v>
      </c>
      <c r="F15" s="79" t="s">
        <v>151</v>
      </c>
      <c r="G15" s="215">
        <v>450</v>
      </c>
      <c r="H15" s="80" t="s">
        <v>162</v>
      </c>
      <c r="I15" s="80" t="s">
        <v>45</v>
      </c>
      <c r="J15" s="84">
        <v>40591</v>
      </c>
      <c r="K15" s="84">
        <v>40593</v>
      </c>
      <c r="L15" s="84">
        <v>40601</v>
      </c>
      <c r="M15" s="84">
        <v>40605</v>
      </c>
      <c r="N15" s="80" t="s">
        <v>163</v>
      </c>
      <c r="O15" s="215">
        <v>388.3</v>
      </c>
      <c r="P15" s="236">
        <v>61.7</v>
      </c>
      <c r="Q15" s="83">
        <v>46092336</v>
      </c>
      <c r="R15" s="84">
        <v>40603</v>
      </c>
      <c r="S15" s="83">
        <v>20110162</v>
      </c>
      <c r="T15" s="84">
        <v>40612</v>
      </c>
      <c r="U15" s="158">
        <f t="shared" si="0"/>
        <v>450</v>
      </c>
      <c r="V15" s="241">
        <f t="shared" si="1"/>
        <v>0</v>
      </c>
    </row>
    <row r="16" spans="2:22" ht="15">
      <c r="B16" s="76">
        <v>40584</v>
      </c>
      <c r="C16" s="77">
        <v>28</v>
      </c>
      <c r="D16" s="78" t="s">
        <v>164</v>
      </c>
      <c r="E16" s="78">
        <v>663</v>
      </c>
      <c r="F16" s="79" t="s">
        <v>165</v>
      </c>
      <c r="G16" s="215">
        <v>360</v>
      </c>
      <c r="H16" s="85" t="s">
        <v>166</v>
      </c>
      <c r="I16" s="80" t="s">
        <v>167</v>
      </c>
      <c r="J16" s="84">
        <v>40591</v>
      </c>
      <c r="K16" s="84">
        <v>40592</v>
      </c>
      <c r="L16" s="84">
        <v>40600</v>
      </c>
      <c r="M16" s="84">
        <v>40605</v>
      </c>
      <c r="N16" s="80" t="s">
        <v>168</v>
      </c>
      <c r="O16" s="215">
        <v>337.9</v>
      </c>
      <c r="P16" s="236">
        <v>22.1</v>
      </c>
      <c r="Q16" s="83">
        <v>41264163</v>
      </c>
      <c r="R16" s="84">
        <v>40604</v>
      </c>
      <c r="S16" s="83">
        <v>20110160</v>
      </c>
      <c r="T16" s="84">
        <v>40612</v>
      </c>
      <c r="U16" s="158">
        <f t="shared" si="0"/>
        <v>360</v>
      </c>
      <c r="V16" s="241">
        <f t="shared" si="1"/>
        <v>0</v>
      </c>
    </row>
    <row r="17" spans="2:22" ht="15">
      <c r="B17" s="76">
        <v>40584</v>
      </c>
      <c r="C17" s="77">
        <v>29</v>
      </c>
      <c r="D17" s="78" t="s">
        <v>169</v>
      </c>
      <c r="E17" s="78">
        <v>664</v>
      </c>
      <c r="F17" s="79" t="s">
        <v>37</v>
      </c>
      <c r="G17" s="215">
        <v>360</v>
      </c>
      <c r="H17" s="85" t="s">
        <v>170</v>
      </c>
      <c r="I17" s="80" t="s">
        <v>167</v>
      </c>
      <c r="J17" s="84">
        <v>40591</v>
      </c>
      <c r="K17" s="84">
        <v>40592</v>
      </c>
      <c r="L17" s="84">
        <v>40600</v>
      </c>
      <c r="M17" s="84">
        <v>40605</v>
      </c>
      <c r="N17" s="80" t="s">
        <v>171</v>
      </c>
      <c r="O17" s="215">
        <v>285.7</v>
      </c>
      <c r="P17" s="236">
        <v>74.3</v>
      </c>
      <c r="Q17" s="83">
        <v>46091148</v>
      </c>
      <c r="R17" s="84">
        <v>40603</v>
      </c>
      <c r="S17" s="83">
        <v>20110161</v>
      </c>
      <c r="T17" s="84">
        <v>40612</v>
      </c>
      <c r="U17" s="158">
        <f t="shared" si="0"/>
        <v>360</v>
      </c>
      <c r="V17" s="241">
        <f t="shared" si="1"/>
        <v>0</v>
      </c>
    </row>
    <row r="18" spans="2:22" ht="15">
      <c r="B18" s="76">
        <v>40584</v>
      </c>
      <c r="C18" s="77">
        <v>30</v>
      </c>
      <c r="D18" s="78" t="s">
        <v>172</v>
      </c>
      <c r="E18" s="78">
        <v>662</v>
      </c>
      <c r="F18" s="79" t="s">
        <v>64</v>
      </c>
      <c r="G18" s="215">
        <v>540</v>
      </c>
      <c r="H18" s="85" t="s">
        <v>173</v>
      </c>
      <c r="I18" s="80" t="s">
        <v>167</v>
      </c>
      <c r="J18" s="84">
        <v>40590</v>
      </c>
      <c r="K18" s="84">
        <v>40592</v>
      </c>
      <c r="L18" s="84">
        <v>40600</v>
      </c>
      <c r="M18" s="84">
        <v>40597</v>
      </c>
      <c r="N18" s="80" t="s">
        <v>174</v>
      </c>
      <c r="O18" s="215">
        <v>60</v>
      </c>
      <c r="P18" s="236">
        <v>480</v>
      </c>
      <c r="Q18" s="83">
        <v>46313943</v>
      </c>
      <c r="R18" s="84">
        <v>40597</v>
      </c>
      <c r="S18" s="83">
        <v>20110090</v>
      </c>
      <c r="T18" s="84">
        <v>40598</v>
      </c>
      <c r="U18" s="158">
        <f t="shared" si="0"/>
        <v>540</v>
      </c>
      <c r="V18" s="241">
        <f t="shared" si="1"/>
        <v>0</v>
      </c>
    </row>
    <row r="19" spans="2:22" ht="15">
      <c r="B19" s="93">
        <v>40584</v>
      </c>
      <c r="C19" s="94">
        <v>31</v>
      </c>
      <c r="D19" s="95" t="s">
        <v>175</v>
      </c>
      <c r="E19" s="95"/>
      <c r="F19" s="96" t="s">
        <v>176</v>
      </c>
      <c r="G19" s="212">
        <v>360</v>
      </c>
      <c r="H19" s="97" t="s">
        <v>177</v>
      </c>
      <c r="I19" s="98" t="s">
        <v>167</v>
      </c>
      <c r="J19" s="99">
        <v>40592</v>
      </c>
      <c r="K19" s="99">
        <v>40593</v>
      </c>
      <c r="L19" s="99">
        <v>40601</v>
      </c>
      <c r="M19" s="113"/>
      <c r="N19" s="113"/>
      <c r="O19" s="238"/>
      <c r="P19" s="238"/>
      <c r="Q19" s="239"/>
      <c r="R19" s="239"/>
      <c r="S19" s="239"/>
      <c r="T19" s="240"/>
      <c r="U19" s="238"/>
      <c r="V19" s="242">
        <f t="shared" si="1"/>
        <v>360</v>
      </c>
    </row>
    <row r="20" spans="2:22" ht="15">
      <c r="B20" s="87">
        <v>40584</v>
      </c>
      <c r="C20" s="88">
        <v>32</v>
      </c>
      <c r="D20" s="89" t="s">
        <v>178</v>
      </c>
      <c r="E20" s="89">
        <v>667</v>
      </c>
      <c r="F20" s="90" t="s">
        <v>179</v>
      </c>
      <c r="G20" s="217">
        <v>360</v>
      </c>
      <c r="H20" s="100" t="s">
        <v>180</v>
      </c>
      <c r="I20" s="91" t="s">
        <v>167</v>
      </c>
      <c r="J20" s="92">
        <v>40592</v>
      </c>
      <c r="K20" s="92">
        <v>40593</v>
      </c>
      <c r="L20" s="92">
        <v>40601</v>
      </c>
      <c r="M20" s="84">
        <v>40605</v>
      </c>
      <c r="N20" s="80" t="s">
        <v>181</v>
      </c>
      <c r="O20" s="215">
        <v>222.9</v>
      </c>
      <c r="P20" s="236">
        <v>137.1</v>
      </c>
      <c r="Q20" s="83">
        <v>45066191</v>
      </c>
      <c r="R20" s="84">
        <v>40604</v>
      </c>
      <c r="S20" s="83">
        <v>20110157</v>
      </c>
      <c r="T20" s="84">
        <v>40612</v>
      </c>
      <c r="U20" s="158">
        <f>O20+P20</f>
        <v>360</v>
      </c>
      <c r="V20" s="241">
        <f t="shared" si="1"/>
        <v>0</v>
      </c>
    </row>
    <row r="21" spans="2:22" ht="15">
      <c r="B21" s="76">
        <v>40584</v>
      </c>
      <c r="C21" s="77">
        <v>33</v>
      </c>
      <c r="D21" s="101" t="s">
        <v>182</v>
      </c>
      <c r="E21" s="101">
        <v>729</v>
      </c>
      <c r="F21" s="102" t="s">
        <v>183</v>
      </c>
      <c r="G21" s="215">
        <v>360</v>
      </c>
      <c r="H21" s="103" t="s">
        <v>184</v>
      </c>
      <c r="I21" s="104" t="s">
        <v>167</v>
      </c>
      <c r="J21" s="105">
        <v>40598</v>
      </c>
      <c r="K21" s="105">
        <v>40599</v>
      </c>
      <c r="L21" s="84">
        <v>40607</v>
      </c>
      <c r="M21" s="84">
        <v>40603</v>
      </c>
      <c r="N21" s="80" t="s">
        <v>185</v>
      </c>
      <c r="O21" s="215">
        <v>360</v>
      </c>
      <c r="P21" s="236">
        <v>0</v>
      </c>
      <c r="Q21" s="83"/>
      <c r="R21" s="83"/>
      <c r="S21" s="83"/>
      <c r="T21" s="84"/>
      <c r="U21" s="158">
        <f>O21</f>
        <v>360</v>
      </c>
      <c r="V21" s="241">
        <f t="shared" si="1"/>
        <v>0</v>
      </c>
    </row>
    <row r="22" spans="2:22" ht="15">
      <c r="B22" s="82">
        <v>40584</v>
      </c>
      <c r="C22" s="83">
        <v>34</v>
      </c>
      <c r="D22" s="78" t="s">
        <v>186</v>
      </c>
      <c r="E22" s="78">
        <v>730</v>
      </c>
      <c r="F22" s="79" t="s">
        <v>187</v>
      </c>
      <c r="G22" s="215">
        <v>360</v>
      </c>
      <c r="H22" s="85" t="s">
        <v>188</v>
      </c>
      <c r="I22" s="80" t="s">
        <v>167</v>
      </c>
      <c r="J22" s="84">
        <v>40598</v>
      </c>
      <c r="K22" s="84">
        <v>40599</v>
      </c>
      <c r="L22" s="84">
        <v>40607</v>
      </c>
      <c r="M22" s="84">
        <v>40610</v>
      </c>
      <c r="N22" s="80" t="s">
        <v>189</v>
      </c>
      <c r="O22" s="215">
        <v>227.6</v>
      </c>
      <c r="P22" s="236">
        <v>132.4</v>
      </c>
      <c r="Q22" s="83">
        <v>46314782</v>
      </c>
      <c r="R22" s="84">
        <v>40610</v>
      </c>
      <c r="S22" s="83">
        <v>20110153</v>
      </c>
      <c r="T22" s="84">
        <v>40612</v>
      </c>
      <c r="U22" s="158">
        <f>O22+P22</f>
        <v>360</v>
      </c>
      <c r="V22" s="241">
        <f t="shared" si="1"/>
        <v>0</v>
      </c>
    </row>
    <row r="23" spans="2:22" ht="15">
      <c r="B23" s="82">
        <v>40584</v>
      </c>
      <c r="C23" s="83">
        <v>35</v>
      </c>
      <c r="D23" s="78" t="s">
        <v>154</v>
      </c>
      <c r="E23" s="78">
        <v>602</v>
      </c>
      <c r="F23" s="79" t="s">
        <v>151</v>
      </c>
      <c r="G23" s="215">
        <v>360</v>
      </c>
      <c r="H23" s="85" t="s">
        <v>190</v>
      </c>
      <c r="I23" s="80" t="s">
        <v>167</v>
      </c>
      <c r="J23" s="84">
        <v>40598</v>
      </c>
      <c r="K23" s="84">
        <v>40599</v>
      </c>
      <c r="L23" s="84">
        <v>40607</v>
      </c>
      <c r="M23" s="84">
        <v>40611</v>
      </c>
      <c r="N23" s="80" t="s">
        <v>191</v>
      </c>
      <c r="O23" s="215">
        <v>272</v>
      </c>
      <c r="P23" s="236">
        <v>88</v>
      </c>
      <c r="Q23" s="83">
        <v>44769288</v>
      </c>
      <c r="R23" s="84">
        <v>40610</v>
      </c>
      <c r="S23" s="83">
        <v>20110207</v>
      </c>
      <c r="T23" s="84">
        <v>40630</v>
      </c>
      <c r="U23" s="158">
        <f>O23+P23</f>
        <v>360</v>
      </c>
      <c r="V23" s="241">
        <f t="shared" si="1"/>
        <v>0</v>
      </c>
    </row>
    <row r="24" spans="2:22" ht="15">
      <c r="B24" s="82">
        <v>40584</v>
      </c>
      <c r="C24" s="83">
        <v>36</v>
      </c>
      <c r="D24" s="78" t="s">
        <v>192</v>
      </c>
      <c r="E24" s="78">
        <v>732</v>
      </c>
      <c r="F24" s="79" t="s">
        <v>43</v>
      </c>
      <c r="G24" s="215">
        <v>360</v>
      </c>
      <c r="H24" s="85" t="s">
        <v>193</v>
      </c>
      <c r="I24" s="80" t="s">
        <v>167</v>
      </c>
      <c r="J24" s="84">
        <v>40598</v>
      </c>
      <c r="K24" s="84">
        <v>40599</v>
      </c>
      <c r="L24" s="84">
        <v>40607</v>
      </c>
      <c r="M24" s="84">
        <v>40610</v>
      </c>
      <c r="N24" s="80" t="s">
        <v>194</v>
      </c>
      <c r="O24" s="215">
        <v>302</v>
      </c>
      <c r="P24" s="236">
        <v>58</v>
      </c>
      <c r="Q24" s="83" t="s">
        <v>195</v>
      </c>
      <c r="R24" s="84" t="s">
        <v>196</v>
      </c>
      <c r="S24" s="83" t="s">
        <v>197</v>
      </c>
      <c r="T24" s="84" t="s">
        <v>198</v>
      </c>
      <c r="U24" s="158">
        <f>O24+P24</f>
        <v>360</v>
      </c>
      <c r="V24" s="241">
        <f t="shared" si="1"/>
        <v>0</v>
      </c>
    </row>
    <row r="25" spans="2:22" ht="15">
      <c r="B25" s="82">
        <v>40584</v>
      </c>
      <c r="C25" s="83">
        <v>37</v>
      </c>
      <c r="D25" s="78" t="s">
        <v>199</v>
      </c>
      <c r="E25" s="78">
        <v>733</v>
      </c>
      <c r="F25" s="79" t="s">
        <v>126</v>
      </c>
      <c r="G25" s="215">
        <v>360</v>
      </c>
      <c r="H25" s="85" t="s">
        <v>200</v>
      </c>
      <c r="I25" s="80" t="s">
        <v>167</v>
      </c>
      <c r="J25" s="84">
        <v>40599</v>
      </c>
      <c r="K25" s="84">
        <v>40600</v>
      </c>
      <c r="L25" s="84">
        <v>40608</v>
      </c>
      <c r="M25" s="80" t="s">
        <v>201</v>
      </c>
      <c r="N25" s="80" t="s">
        <v>202</v>
      </c>
      <c r="O25" s="215">
        <v>242.69</v>
      </c>
      <c r="P25" s="236">
        <v>117.31</v>
      </c>
      <c r="Q25" s="83">
        <v>46718690</v>
      </c>
      <c r="R25" s="84">
        <v>40611</v>
      </c>
      <c r="S25" s="83">
        <v>20110267</v>
      </c>
      <c r="T25" s="84">
        <v>40648</v>
      </c>
      <c r="U25" s="158">
        <f>O25+P25</f>
        <v>360</v>
      </c>
      <c r="V25" s="241">
        <f t="shared" si="1"/>
        <v>0</v>
      </c>
    </row>
    <row r="26" spans="1:54" s="106" customFormat="1" ht="15">
      <c r="A26" s="213"/>
      <c r="B26" s="82">
        <v>40584</v>
      </c>
      <c r="C26" s="83">
        <v>38</v>
      </c>
      <c r="D26" s="78" t="s">
        <v>203</v>
      </c>
      <c r="E26" s="78">
        <v>735</v>
      </c>
      <c r="F26" s="79" t="s">
        <v>151</v>
      </c>
      <c r="G26" s="215">
        <v>360</v>
      </c>
      <c r="H26" s="85" t="s">
        <v>204</v>
      </c>
      <c r="I26" s="80" t="s">
        <v>167</v>
      </c>
      <c r="J26" s="84">
        <v>40602</v>
      </c>
      <c r="K26" s="84">
        <v>40603</v>
      </c>
      <c r="L26" s="84">
        <v>40611</v>
      </c>
      <c r="M26" s="80" t="s">
        <v>205</v>
      </c>
      <c r="N26" s="80" t="s">
        <v>206</v>
      </c>
      <c r="O26" s="215">
        <v>360</v>
      </c>
      <c r="P26" s="236">
        <v>0</v>
      </c>
      <c r="Q26" s="83"/>
      <c r="R26" s="83"/>
      <c r="S26" s="83"/>
      <c r="T26" s="84"/>
      <c r="U26" s="158">
        <v>360</v>
      </c>
      <c r="V26" s="241">
        <f t="shared" si="1"/>
        <v>0</v>
      </c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</row>
    <row r="27" spans="2:22" ht="15">
      <c r="B27" s="82">
        <v>40584</v>
      </c>
      <c r="C27" s="83">
        <v>39</v>
      </c>
      <c r="D27" s="78" t="s">
        <v>207</v>
      </c>
      <c r="E27" s="78">
        <v>696</v>
      </c>
      <c r="F27" s="79" t="s">
        <v>109</v>
      </c>
      <c r="G27" s="215">
        <v>420</v>
      </c>
      <c r="H27" s="85" t="s">
        <v>208</v>
      </c>
      <c r="I27" s="80" t="s">
        <v>167</v>
      </c>
      <c r="J27" s="84">
        <v>40599</v>
      </c>
      <c r="K27" s="84">
        <v>40600</v>
      </c>
      <c r="L27" s="84">
        <v>40608</v>
      </c>
      <c r="M27" s="84">
        <v>40597</v>
      </c>
      <c r="N27" s="80" t="s">
        <v>209</v>
      </c>
      <c r="O27" s="215">
        <v>311.99</v>
      </c>
      <c r="P27" s="236">
        <v>108.01</v>
      </c>
      <c r="Q27" s="83">
        <v>46313953</v>
      </c>
      <c r="R27" s="84">
        <v>40597</v>
      </c>
      <c r="S27" s="83">
        <v>20110089</v>
      </c>
      <c r="T27" s="84">
        <v>40598</v>
      </c>
      <c r="U27" s="158">
        <f aca="true" t="shared" si="2" ref="U27:U36">O27+P27</f>
        <v>420</v>
      </c>
      <c r="V27" s="241">
        <f t="shared" si="1"/>
        <v>0</v>
      </c>
    </row>
    <row r="28" spans="2:22" ht="15">
      <c r="B28" s="82">
        <v>40584</v>
      </c>
      <c r="C28" s="83">
        <v>40</v>
      </c>
      <c r="D28" s="78" t="s">
        <v>210</v>
      </c>
      <c r="E28" s="78">
        <v>676</v>
      </c>
      <c r="F28" s="79" t="s">
        <v>211</v>
      </c>
      <c r="G28" s="215">
        <v>540</v>
      </c>
      <c r="H28" s="85" t="s">
        <v>212</v>
      </c>
      <c r="I28" s="80" t="s">
        <v>167</v>
      </c>
      <c r="J28" s="84">
        <v>40594</v>
      </c>
      <c r="K28" s="84">
        <v>40596</v>
      </c>
      <c r="L28" s="84">
        <v>40604</v>
      </c>
      <c r="M28" s="84">
        <v>40605</v>
      </c>
      <c r="N28" s="80" t="s">
        <v>213</v>
      </c>
      <c r="O28" s="215">
        <v>361.36</v>
      </c>
      <c r="P28" s="236">
        <v>178.64</v>
      </c>
      <c r="Q28" s="83">
        <v>46091475</v>
      </c>
      <c r="R28" s="84">
        <v>40604</v>
      </c>
      <c r="S28" s="83">
        <v>20110159</v>
      </c>
      <c r="T28" s="84">
        <v>40612</v>
      </c>
      <c r="U28" s="158">
        <f t="shared" si="2"/>
        <v>540</v>
      </c>
      <c r="V28" s="241">
        <f t="shared" si="1"/>
        <v>0</v>
      </c>
    </row>
    <row r="29" spans="2:22" ht="15">
      <c r="B29" s="82">
        <v>40584</v>
      </c>
      <c r="C29" s="83">
        <v>41</v>
      </c>
      <c r="D29" s="78" t="s">
        <v>192</v>
      </c>
      <c r="E29" s="78">
        <v>665</v>
      </c>
      <c r="F29" s="79" t="s">
        <v>214</v>
      </c>
      <c r="G29" s="215">
        <v>540</v>
      </c>
      <c r="H29" s="85" t="s">
        <v>215</v>
      </c>
      <c r="I29" s="80" t="s">
        <v>167</v>
      </c>
      <c r="J29" s="84">
        <v>40591</v>
      </c>
      <c r="K29" s="84">
        <v>40593</v>
      </c>
      <c r="L29" s="84">
        <v>40601</v>
      </c>
      <c r="M29" s="84">
        <v>40605</v>
      </c>
      <c r="N29" s="80" t="s">
        <v>216</v>
      </c>
      <c r="O29" s="215">
        <v>173.5</v>
      </c>
      <c r="P29" s="236">
        <v>366.5</v>
      </c>
      <c r="Q29" s="83">
        <v>45653845</v>
      </c>
      <c r="R29" s="84">
        <v>40597</v>
      </c>
      <c r="S29" s="83">
        <v>20110158</v>
      </c>
      <c r="T29" s="84">
        <v>40612</v>
      </c>
      <c r="U29" s="158">
        <f t="shared" si="2"/>
        <v>540</v>
      </c>
      <c r="V29" s="241">
        <f t="shared" si="1"/>
        <v>0</v>
      </c>
    </row>
    <row r="30" spans="2:22" ht="15">
      <c r="B30" s="82">
        <v>40584</v>
      </c>
      <c r="C30" s="83">
        <v>42</v>
      </c>
      <c r="D30" s="78" t="s">
        <v>217</v>
      </c>
      <c r="E30" s="78">
        <v>734</v>
      </c>
      <c r="F30" s="79" t="s">
        <v>218</v>
      </c>
      <c r="G30" s="215">
        <v>360</v>
      </c>
      <c r="H30" s="85" t="s">
        <v>219</v>
      </c>
      <c r="I30" s="80" t="s">
        <v>167</v>
      </c>
      <c r="J30" s="84">
        <v>40599</v>
      </c>
      <c r="K30" s="84">
        <v>40600</v>
      </c>
      <c r="L30" s="84">
        <v>40608</v>
      </c>
      <c r="M30" s="80" t="s">
        <v>220</v>
      </c>
      <c r="N30" s="80" t="s">
        <v>221</v>
      </c>
      <c r="O30" s="215">
        <v>100</v>
      </c>
      <c r="P30" s="236">
        <v>260</v>
      </c>
      <c r="Q30" s="83">
        <v>46504923</v>
      </c>
      <c r="R30" s="84">
        <v>40652</v>
      </c>
      <c r="S30" s="83">
        <v>20110294</v>
      </c>
      <c r="T30" s="84">
        <v>40662</v>
      </c>
      <c r="U30" s="158">
        <f t="shared" si="2"/>
        <v>360</v>
      </c>
      <c r="V30" s="241">
        <f t="shared" si="1"/>
        <v>0</v>
      </c>
    </row>
    <row r="31" spans="2:22" ht="15">
      <c r="B31" s="87">
        <v>40584</v>
      </c>
      <c r="C31" s="88">
        <v>43</v>
      </c>
      <c r="D31" s="89" t="s">
        <v>222</v>
      </c>
      <c r="E31" s="89">
        <v>736</v>
      </c>
      <c r="F31" s="90" t="s">
        <v>223</v>
      </c>
      <c r="G31" s="217">
        <v>720</v>
      </c>
      <c r="H31" s="80" t="s">
        <v>224</v>
      </c>
      <c r="I31" s="91" t="s">
        <v>225</v>
      </c>
      <c r="J31" s="86">
        <v>40596</v>
      </c>
      <c r="K31" s="86">
        <v>40599</v>
      </c>
      <c r="L31" s="81">
        <v>40607</v>
      </c>
      <c r="M31" s="84">
        <v>40610</v>
      </c>
      <c r="N31" s="80" t="s">
        <v>226</v>
      </c>
      <c r="O31" s="215">
        <v>688.15</v>
      </c>
      <c r="P31" s="236">
        <v>31.85</v>
      </c>
      <c r="Q31" s="83">
        <v>46314775</v>
      </c>
      <c r="R31" s="84">
        <v>40610</v>
      </c>
      <c r="S31" s="83">
        <v>20110205</v>
      </c>
      <c r="T31" s="84">
        <v>40630</v>
      </c>
      <c r="U31" s="158">
        <f t="shared" si="2"/>
        <v>720</v>
      </c>
      <c r="V31" s="241">
        <f t="shared" si="1"/>
        <v>0</v>
      </c>
    </row>
    <row r="32" spans="2:22" ht="15">
      <c r="B32" s="107">
        <v>40584</v>
      </c>
      <c r="C32" s="108">
        <v>44</v>
      </c>
      <c r="D32" s="89" t="s">
        <v>222</v>
      </c>
      <c r="E32" s="89">
        <v>638</v>
      </c>
      <c r="F32" s="90" t="s">
        <v>227</v>
      </c>
      <c r="G32" s="217">
        <v>720</v>
      </c>
      <c r="H32" s="80" t="s">
        <v>228</v>
      </c>
      <c r="I32" s="91" t="s">
        <v>225</v>
      </c>
      <c r="J32" s="86">
        <v>40588</v>
      </c>
      <c r="K32" s="86">
        <v>40592</v>
      </c>
      <c r="L32" s="81">
        <v>40600</v>
      </c>
      <c r="M32" s="84">
        <v>40595</v>
      </c>
      <c r="N32" s="80" t="s">
        <v>229</v>
      </c>
      <c r="O32" s="215">
        <v>387.62</v>
      </c>
      <c r="P32" s="236">
        <v>332.38</v>
      </c>
      <c r="Q32" s="83">
        <v>46313432</v>
      </c>
      <c r="R32" s="84">
        <v>40595</v>
      </c>
      <c r="S32" s="83">
        <v>20110145</v>
      </c>
      <c r="T32" s="84">
        <v>40610</v>
      </c>
      <c r="U32" s="158">
        <f t="shared" si="2"/>
        <v>720</v>
      </c>
      <c r="V32" s="241">
        <f t="shared" si="1"/>
        <v>0</v>
      </c>
    </row>
    <row r="33" spans="1:54" s="106" customFormat="1" ht="15">
      <c r="A33" s="213"/>
      <c r="B33" s="87">
        <v>40584</v>
      </c>
      <c r="C33" s="88">
        <v>45</v>
      </c>
      <c r="D33" s="89" t="s">
        <v>222</v>
      </c>
      <c r="E33" s="89">
        <v>774</v>
      </c>
      <c r="F33" s="90" t="s">
        <v>64</v>
      </c>
      <c r="G33" s="217">
        <v>360</v>
      </c>
      <c r="H33" s="80" t="s">
        <v>230</v>
      </c>
      <c r="I33" s="91" t="s">
        <v>225</v>
      </c>
      <c r="J33" s="86">
        <v>40601</v>
      </c>
      <c r="K33" s="86">
        <v>40603</v>
      </c>
      <c r="L33" s="81">
        <v>40611</v>
      </c>
      <c r="M33" s="80" t="s">
        <v>140</v>
      </c>
      <c r="N33" s="80" t="s">
        <v>231</v>
      </c>
      <c r="O33" s="215">
        <v>342.63</v>
      </c>
      <c r="P33" s="236">
        <v>17.37</v>
      </c>
      <c r="Q33" s="83">
        <v>46314257</v>
      </c>
      <c r="R33" s="84">
        <v>40616</v>
      </c>
      <c r="S33" s="83">
        <v>20110184</v>
      </c>
      <c r="T33" s="84">
        <v>40619</v>
      </c>
      <c r="U33" s="158">
        <f t="shared" si="2"/>
        <v>360</v>
      </c>
      <c r="V33" s="241">
        <f t="shared" si="1"/>
        <v>0</v>
      </c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</row>
    <row r="34" spans="2:22" ht="15">
      <c r="B34" s="107">
        <v>40584</v>
      </c>
      <c r="C34" s="108">
        <v>46</v>
      </c>
      <c r="D34" s="109" t="s">
        <v>232</v>
      </c>
      <c r="E34" s="109">
        <v>737</v>
      </c>
      <c r="F34" s="110" t="s">
        <v>187</v>
      </c>
      <c r="G34" s="217">
        <v>360</v>
      </c>
      <c r="H34" s="104" t="s">
        <v>233</v>
      </c>
      <c r="I34" s="111" t="s">
        <v>225</v>
      </c>
      <c r="J34" s="112">
        <v>40598</v>
      </c>
      <c r="K34" s="112">
        <v>40599</v>
      </c>
      <c r="L34" s="81">
        <v>40607</v>
      </c>
      <c r="M34" s="84">
        <v>40609</v>
      </c>
      <c r="N34" s="80" t="s">
        <v>234</v>
      </c>
      <c r="O34" s="215">
        <v>312.52</v>
      </c>
      <c r="P34" s="236">
        <v>47.48</v>
      </c>
      <c r="Q34" s="83">
        <v>46091201</v>
      </c>
      <c r="R34" s="84">
        <v>40609</v>
      </c>
      <c r="S34" s="83">
        <v>20110155</v>
      </c>
      <c r="T34" s="84">
        <v>40612</v>
      </c>
      <c r="U34" s="158">
        <f t="shared" si="2"/>
        <v>360</v>
      </c>
      <c r="V34" s="241">
        <f t="shared" si="1"/>
        <v>0</v>
      </c>
    </row>
    <row r="35" spans="2:22" ht="15">
      <c r="B35" s="107">
        <v>40584</v>
      </c>
      <c r="C35" s="108">
        <v>47</v>
      </c>
      <c r="D35" s="109" t="s">
        <v>232</v>
      </c>
      <c r="E35" s="109">
        <v>677</v>
      </c>
      <c r="F35" s="110" t="s">
        <v>109</v>
      </c>
      <c r="G35" s="217">
        <v>360</v>
      </c>
      <c r="H35" s="104" t="s">
        <v>235</v>
      </c>
      <c r="I35" s="111" t="s">
        <v>225</v>
      </c>
      <c r="J35" s="112">
        <v>40595</v>
      </c>
      <c r="K35" s="112">
        <v>40596</v>
      </c>
      <c r="L35" s="81">
        <v>40604</v>
      </c>
      <c r="M35" s="84">
        <v>40609</v>
      </c>
      <c r="N35" s="80" t="s">
        <v>236</v>
      </c>
      <c r="O35" s="215">
        <v>320.39</v>
      </c>
      <c r="P35" s="236">
        <v>39.61</v>
      </c>
      <c r="Q35" s="83">
        <v>46091202</v>
      </c>
      <c r="R35" s="84">
        <v>40609</v>
      </c>
      <c r="S35" s="83">
        <v>20110154</v>
      </c>
      <c r="T35" s="84">
        <v>40612</v>
      </c>
      <c r="U35" s="158">
        <f t="shared" si="2"/>
        <v>360</v>
      </c>
      <c r="V35" s="241">
        <f t="shared" si="1"/>
        <v>0</v>
      </c>
    </row>
    <row r="36" spans="2:22" ht="15">
      <c r="B36" s="107">
        <v>40584</v>
      </c>
      <c r="C36" s="108">
        <v>48</v>
      </c>
      <c r="D36" s="109" t="s">
        <v>237</v>
      </c>
      <c r="E36" s="109">
        <v>775</v>
      </c>
      <c r="F36" s="110" t="s">
        <v>37</v>
      </c>
      <c r="G36" s="217">
        <v>360</v>
      </c>
      <c r="H36" s="104" t="s">
        <v>238</v>
      </c>
      <c r="I36" s="111" t="s">
        <v>225</v>
      </c>
      <c r="J36" s="112">
        <v>40602</v>
      </c>
      <c r="K36" s="112">
        <v>40603</v>
      </c>
      <c r="L36" s="81">
        <v>40611</v>
      </c>
      <c r="M36" s="84">
        <v>40610</v>
      </c>
      <c r="N36" s="80" t="s">
        <v>239</v>
      </c>
      <c r="O36" s="215">
        <v>335.6</v>
      </c>
      <c r="P36" s="236">
        <v>24.4</v>
      </c>
      <c r="Q36" s="83">
        <v>46314804</v>
      </c>
      <c r="R36" s="84">
        <v>40610</v>
      </c>
      <c r="S36" s="83">
        <v>20110151</v>
      </c>
      <c r="T36" s="84">
        <v>40612</v>
      </c>
      <c r="U36" s="158">
        <f t="shared" si="2"/>
        <v>360</v>
      </c>
      <c r="V36" s="241">
        <f t="shared" si="1"/>
        <v>0</v>
      </c>
    </row>
    <row r="37" spans="2:22" ht="15">
      <c r="B37" s="93">
        <v>40584</v>
      </c>
      <c r="C37" s="94">
        <v>49</v>
      </c>
      <c r="D37" s="95" t="s">
        <v>237</v>
      </c>
      <c r="E37" s="95"/>
      <c r="F37" s="96" t="s">
        <v>165</v>
      </c>
      <c r="G37" s="212">
        <v>360</v>
      </c>
      <c r="H37" s="113" t="s">
        <v>240</v>
      </c>
      <c r="I37" s="98" t="s">
        <v>225</v>
      </c>
      <c r="J37" s="114">
        <v>40605</v>
      </c>
      <c r="K37" s="114">
        <v>40606</v>
      </c>
      <c r="L37" s="115">
        <v>40614</v>
      </c>
      <c r="M37" s="113" t="s">
        <v>241</v>
      </c>
      <c r="N37" s="113"/>
      <c r="O37" s="238"/>
      <c r="P37" s="238"/>
      <c r="Q37" s="239"/>
      <c r="R37" s="239"/>
      <c r="S37" s="239"/>
      <c r="T37" s="240"/>
      <c r="U37" s="238"/>
      <c r="V37" s="242">
        <f t="shared" si="1"/>
        <v>360</v>
      </c>
    </row>
    <row r="38" spans="2:22" ht="15">
      <c r="B38" s="107">
        <v>40584</v>
      </c>
      <c r="C38" s="108">
        <v>50</v>
      </c>
      <c r="D38" s="89" t="s">
        <v>237</v>
      </c>
      <c r="E38" s="89">
        <v>637</v>
      </c>
      <c r="F38" s="90" t="s">
        <v>242</v>
      </c>
      <c r="G38" s="217">
        <v>540</v>
      </c>
      <c r="H38" s="80" t="s">
        <v>243</v>
      </c>
      <c r="I38" s="91" t="s">
        <v>225</v>
      </c>
      <c r="J38" s="86">
        <v>40588</v>
      </c>
      <c r="K38" s="86">
        <v>40590</v>
      </c>
      <c r="L38" s="81">
        <v>40598</v>
      </c>
      <c r="M38" s="84">
        <v>40597</v>
      </c>
      <c r="N38" s="80" t="s">
        <v>244</v>
      </c>
      <c r="O38" s="215">
        <v>479.28</v>
      </c>
      <c r="P38" s="236">
        <v>60.72</v>
      </c>
      <c r="Q38" s="83">
        <v>46313944</v>
      </c>
      <c r="R38" s="84">
        <v>40597</v>
      </c>
      <c r="S38" s="83">
        <v>20110146</v>
      </c>
      <c r="T38" s="84">
        <v>40610</v>
      </c>
      <c r="U38" s="158">
        <f>O38+P38</f>
        <v>540</v>
      </c>
      <c r="V38" s="241">
        <f t="shared" si="1"/>
        <v>0</v>
      </c>
    </row>
    <row r="39" spans="2:22" ht="15">
      <c r="B39" s="107">
        <v>40584</v>
      </c>
      <c r="C39" s="108">
        <v>51</v>
      </c>
      <c r="D39" s="89" t="s">
        <v>237</v>
      </c>
      <c r="E39" s="89">
        <v>660</v>
      </c>
      <c r="F39" s="90" t="s">
        <v>183</v>
      </c>
      <c r="G39" s="217">
        <v>360</v>
      </c>
      <c r="H39" s="80" t="s">
        <v>245</v>
      </c>
      <c r="I39" s="91" t="s">
        <v>225</v>
      </c>
      <c r="J39" s="86">
        <v>40591</v>
      </c>
      <c r="K39" s="86">
        <v>40592</v>
      </c>
      <c r="L39" s="81">
        <v>40600</v>
      </c>
      <c r="M39" s="84">
        <v>40599</v>
      </c>
      <c r="N39" s="80" t="s">
        <v>246</v>
      </c>
      <c r="O39" s="215">
        <v>284.6</v>
      </c>
      <c r="P39" s="236">
        <v>75.4</v>
      </c>
      <c r="Q39" s="83">
        <v>46092324</v>
      </c>
      <c r="R39" s="84">
        <v>40599</v>
      </c>
      <c r="S39" s="83">
        <v>20110144</v>
      </c>
      <c r="T39" s="84">
        <v>40610</v>
      </c>
      <c r="U39" s="158">
        <f>O39+P39</f>
        <v>360</v>
      </c>
      <c r="V39" s="241">
        <f t="shared" si="1"/>
        <v>0</v>
      </c>
    </row>
    <row r="40" spans="2:22" ht="15">
      <c r="B40" s="107">
        <v>40584</v>
      </c>
      <c r="C40" s="108">
        <v>52</v>
      </c>
      <c r="D40" s="89" t="s">
        <v>247</v>
      </c>
      <c r="E40" s="89">
        <v>661</v>
      </c>
      <c r="F40" s="90" t="s">
        <v>218</v>
      </c>
      <c r="G40" s="217">
        <v>180</v>
      </c>
      <c r="H40" s="80" t="s">
        <v>248</v>
      </c>
      <c r="I40" s="91" t="s">
        <v>225</v>
      </c>
      <c r="J40" s="86">
        <v>40592</v>
      </c>
      <c r="K40" s="86">
        <v>40592</v>
      </c>
      <c r="L40" s="81">
        <v>40600</v>
      </c>
      <c r="M40" s="84">
        <v>40596</v>
      </c>
      <c r="N40" s="16"/>
      <c r="O40" s="215">
        <v>180</v>
      </c>
      <c r="P40" s="236">
        <v>0</v>
      </c>
      <c r="Q40" s="83"/>
      <c r="R40" s="83"/>
      <c r="S40" s="83"/>
      <c r="T40" s="84"/>
      <c r="U40" s="158">
        <v>180</v>
      </c>
      <c r="V40" s="241">
        <f t="shared" si="1"/>
        <v>0</v>
      </c>
    </row>
    <row r="41" spans="2:22" ht="15">
      <c r="B41" s="87">
        <v>40584</v>
      </c>
      <c r="C41" s="88">
        <v>53</v>
      </c>
      <c r="D41" s="89" t="s">
        <v>247</v>
      </c>
      <c r="E41" s="89">
        <v>639</v>
      </c>
      <c r="F41" s="90" t="s">
        <v>249</v>
      </c>
      <c r="G41" s="217">
        <v>360</v>
      </c>
      <c r="H41" s="80" t="s">
        <v>107</v>
      </c>
      <c r="I41" s="91" t="s">
        <v>225</v>
      </c>
      <c r="J41" s="86">
        <v>40590</v>
      </c>
      <c r="K41" s="86">
        <v>40591</v>
      </c>
      <c r="L41" s="81">
        <v>40599</v>
      </c>
      <c r="M41" s="84">
        <v>40591</v>
      </c>
      <c r="N41" s="80" t="s">
        <v>250</v>
      </c>
      <c r="O41" s="215">
        <v>65</v>
      </c>
      <c r="P41" s="236">
        <v>295</v>
      </c>
      <c r="Q41" s="83">
        <v>40978273</v>
      </c>
      <c r="R41" s="84">
        <v>40591</v>
      </c>
      <c r="S41" s="83">
        <v>20110081</v>
      </c>
      <c r="T41" s="84">
        <v>40596</v>
      </c>
      <c r="U41" s="158">
        <f aca="true" t="shared" si="3" ref="U41:U47">O41+P41</f>
        <v>360</v>
      </c>
      <c r="V41" s="241">
        <f t="shared" si="1"/>
        <v>0</v>
      </c>
    </row>
    <row r="42" spans="1:54" s="106" customFormat="1" ht="15">
      <c r="A42" s="213"/>
      <c r="B42" s="87">
        <v>40584</v>
      </c>
      <c r="C42" s="88">
        <v>54</v>
      </c>
      <c r="D42" s="89" t="s">
        <v>222</v>
      </c>
      <c r="E42" s="89">
        <v>885</v>
      </c>
      <c r="F42" s="90" t="s">
        <v>126</v>
      </c>
      <c r="G42" s="217">
        <v>360</v>
      </c>
      <c r="H42" s="80" t="s">
        <v>113</v>
      </c>
      <c r="I42" s="91" t="s">
        <v>225</v>
      </c>
      <c r="J42" s="86">
        <v>40605</v>
      </c>
      <c r="K42" s="86">
        <v>40606</v>
      </c>
      <c r="L42" s="81">
        <v>40614</v>
      </c>
      <c r="M42" s="80" t="s">
        <v>251</v>
      </c>
      <c r="N42" s="80" t="s">
        <v>252</v>
      </c>
      <c r="O42" s="215">
        <v>350.05</v>
      </c>
      <c r="P42" s="236">
        <v>9.95</v>
      </c>
      <c r="Q42" s="83">
        <v>46314335</v>
      </c>
      <c r="R42" s="84">
        <v>40616</v>
      </c>
      <c r="S42" s="83">
        <v>20110185</v>
      </c>
      <c r="T42" s="84">
        <v>40619</v>
      </c>
      <c r="U42" s="158">
        <f t="shared" si="3"/>
        <v>360</v>
      </c>
      <c r="V42" s="241">
        <f t="shared" si="1"/>
        <v>0</v>
      </c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</row>
    <row r="43" spans="2:22" ht="15">
      <c r="B43" s="107">
        <v>40585</v>
      </c>
      <c r="C43" s="111" t="s">
        <v>253</v>
      </c>
      <c r="D43" s="89" t="s">
        <v>254</v>
      </c>
      <c r="E43" s="89">
        <v>636</v>
      </c>
      <c r="F43" s="90" t="s">
        <v>255</v>
      </c>
      <c r="G43" s="217">
        <v>180</v>
      </c>
      <c r="H43" s="80" t="s">
        <v>256</v>
      </c>
      <c r="I43" s="91" t="s">
        <v>32</v>
      </c>
      <c r="J43" s="86">
        <v>40588</v>
      </c>
      <c r="K43" s="86">
        <v>40588</v>
      </c>
      <c r="L43" s="81">
        <v>40596</v>
      </c>
      <c r="M43" s="84">
        <v>40592</v>
      </c>
      <c r="N43" s="80" t="s">
        <v>257</v>
      </c>
      <c r="O43" s="215">
        <v>80.6</v>
      </c>
      <c r="P43" s="236">
        <v>99.4</v>
      </c>
      <c r="Q43" s="83">
        <v>43137138</v>
      </c>
      <c r="R43" s="84">
        <v>40592</v>
      </c>
      <c r="S43" s="83">
        <v>20110082</v>
      </c>
      <c r="T43" s="84">
        <v>40596</v>
      </c>
      <c r="U43" s="158">
        <f t="shared" si="3"/>
        <v>180</v>
      </c>
      <c r="V43" s="241">
        <f t="shared" si="1"/>
        <v>0</v>
      </c>
    </row>
    <row r="44" spans="2:22" ht="15">
      <c r="B44" s="226">
        <v>40592</v>
      </c>
      <c r="C44" s="119" t="s">
        <v>258</v>
      </c>
      <c r="D44" s="35" t="s">
        <v>42</v>
      </c>
      <c r="E44" s="35">
        <v>740</v>
      </c>
      <c r="F44" s="120" t="s">
        <v>179</v>
      </c>
      <c r="G44" s="183">
        <v>630</v>
      </c>
      <c r="H44" s="37" t="s">
        <v>494</v>
      </c>
      <c r="I44" s="119" t="s">
        <v>45</v>
      </c>
      <c r="J44" s="26">
        <v>40597</v>
      </c>
      <c r="K44" s="26">
        <v>40600</v>
      </c>
      <c r="L44" s="81">
        <v>40608</v>
      </c>
      <c r="M44" s="84">
        <v>40603</v>
      </c>
      <c r="N44" s="80" t="s">
        <v>260</v>
      </c>
      <c r="O44" s="215">
        <v>557.8</v>
      </c>
      <c r="P44" s="236">
        <v>72.2</v>
      </c>
      <c r="Q44" s="83">
        <v>41264182</v>
      </c>
      <c r="R44" s="84">
        <v>40603</v>
      </c>
      <c r="S44" s="83">
        <v>20110165</v>
      </c>
      <c r="T44" s="84">
        <v>40612</v>
      </c>
      <c r="U44" s="158">
        <f t="shared" si="3"/>
        <v>630</v>
      </c>
      <c r="V44" s="241">
        <f t="shared" si="1"/>
        <v>0</v>
      </c>
    </row>
    <row r="45" spans="2:22" ht="15">
      <c r="B45" s="227">
        <v>40592</v>
      </c>
      <c r="C45" s="121" t="s">
        <v>261</v>
      </c>
      <c r="D45" s="36" t="s">
        <v>262</v>
      </c>
      <c r="E45" s="36">
        <v>741</v>
      </c>
      <c r="F45" s="122" t="s">
        <v>179</v>
      </c>
      <c r="G45" s="183">
        <v>450</v>
      </c>
      <c r="H45" s="29" t="s">
        <v>259</v>
      </c>
      <c r="I45" s="121" t="s">
        <v>45</v>
      </c>
      <c r="J45" s="30">
        <v>40598</v>
      </c>
      <c r="K45" s="30">
        <v>40600</v>
      </c>
      <c r="L45" s="123">
        <v>40608</v>
      </c>
      <c r="M45" s="84">
        <v>40611</v>
      </c>
      <c r="N45" s="80" t="s">
        <v>264</v>
      </c>
      <c r="O45" s="215">
        <v>429.3</v>
      </c>
      <c r="P45" s="236">
        <v>20.7</v>
      </c>
      <c r="Q45" s="83">
        <v>46314809</v>
      </c>
      <c r="R45" s="84">
        <v>40610</v>
      </c>
      <c r="S45" s="83">
        <v>20110150</v>
      </c>
      <c r="T45" s="84">
        <v>40612</v>
      </c>
      <c r="U45" s="158">
        <f t="shared" si="3"/>
        <v>450</v>
      </c>
      <c r="V45" s="241">
        <f t="shared" si="1"/>
        <v>0</v>
      </c>
    </row>
    <row r="46" spans="2:22" ht="15">
      <c r="B46" s="227">
        <v>40592</v>
      </c>
      <c r="C46" s="121" t="s">
        <v>265</v>
      </c>
      <c r="D46" s="36" t="s">
        <v>164</v>
      </c>
      <c r="E46" s="36">
        <v>742</v>
      </c>
      <c r="F46" s="122" t="s">
        <v>179</v>
      </c>
      <c r="G46" s="183">
        <v>450</v>
      </c>
      <c r="H46" s="29" t="s">
        <v>263</v>
      </c>
      <c r="I46" s="121" t="s">
        <v>45</v>
      </c>
      <c r="J46" s="30">
        <v>40598</v>
      </c>
      <c r="K46" s="30">
        <v>40600</v>
      </c>
      <c r="L46" s="123">
        <v>40608</v>
      </c>
      <c r="M46" s="84">
        <v>40603</v>
      </c>
      <c r="N46" s="80" t="s">
        <v>266</v>
      </c>
      <c r="O46" s="215">
        <v>450</v>
      </c>
      <c r="P46" s="236">
        <v>0</v>
      </c>
      <c r="Q46" s="83"/>
      <c r="R46" s="83"/>
      <c r="S46" s="83"/>
      <c r="T46" s="84"/>
      <c r="U46" s="158">
        <f t="shared" si="3"/>
        <v>450</v>
      </c>
      <c r="V46" s="241">
        <f t="shared" si="1"/>
        <v>0</v>
      </c>
    </row>
    <row r="47" spans="2:22" ht="15">
      <c r="B47" s="227">
        <v>40595</v>
      </c>
      <c r="C47" s="121" t="s">
        <v>267</v>
      </c>
      <c r="D47" s="36" t="s">
        <v>268</v>
      </c>
      <c r="E47" s="36">
        <v>762</v>
      </c>
      <c r="F47" s="122" t="s">
        <v>64</v>
      </c>
      <c r="G47" s="183">
        <v>360</v>
      </c>
      <c r="H47" s="29" t="s">
        <v>493</v>
      </c>
      <c r="I47" s="121" t="s">
        <v>20</v>
      </c>
      <c r="J47" s="30">
        <v>40598</v>
      </c>
      <c r="K47" s="30">
        <v>40600</v>
      </c>
      <c r="L47" s="123">
        <v>40608</v>
      </c>
      <c r="M47" s="84">
        <v>40605</v>
      </c>
      <c r="N47" s="80" t="s">
        <v>269</v>
      </c>
      <c r="O47" s="215">
        <v>340.1</v>
      </c>
      <c r="P47" s="236">
        <v>19.9</v>
      </c>
      <c r="Q47" s="83">
        <v>46313689</v>
      </c>
      <c r="R47" s="84">
        <v>40603</v>
      </c>
      <c r="S47" s="83">
        <v>20110163</v>
      </c>
      <c r="T47" s="84">
        <v>40612</v>
      </c>
      <c r="U47" s="158">
        <f t="shared" si="3"/>
        <v>360</v>
      </c>
      <c r="V47" s="241">
        <f t="shared" si="1"/>
        <v>0</v>
      </c>
    </row>
    <row r="48" spans="2:22" ht="15">
      <c r="B48" s="227">
        <v>40595</v>
      </c>
      <c r="C48" s="121" t="s">
        <v>270</v>
      </c>
      <c r="D48" s="36" t="s">
        <v>271</v>
      </c>
      <c r="E48" s="36">
        <v>761</v>
      </c>
      <c r="F48" s="122" t="s">
        <v>218</v>
      </c>
      <c r="G48" s="183">
        <v>360</v>
      </c>
      <c r="H48" s="29" t="s">
        <v>492</v>
      </c>
      <c r="I48" s="121" t="s">
        <v>20</v>
      </c>
      <c r="J48" s="30">
        <v>40598</v>
      </c>
      <c r="K48" s="30">
        <v>40600</v>
      </c>
      <c r="L48" s="123">
        <v>40608</v>
      </c>
      <c r="M48" s="84">
        <v>40603</v>
      </c>
      <c r="N48" s="80" t="s">
        <v>272</v>
      </c>
      <c r="O48" s="215">
        <v>360</v>
      </c>
      <c r="P48" s="236">
        <v>0</v>
      </c>
      <c r="Q48" s="83"/>
      <c r="R48" s="83"/>
      <c r="S48" s="83"/>
      <c r="T48" s="84"/>
      <c r="U48" s="158">
        <v>360</v>
      </c>
      <c r="V48" s="241">
        <f t="shared" si="1"/>
        <v>0</v>
      </c>
    </row>
    <row r="49" spans="2:22" ht="15">
      <c r="B49" s="226">
        <v>40597</v>
      </c>
      <c r="C49" s="124" t="s">
        <v>273</v>
      </c>
      <c r="D49" s="89" t="s">
        <v>274</v>
      </c>
      <c r="E49" s="89">
        <v>815</v>
      </c>
      <c r="F49" s="89" t="s">
        <v>64</v>
      </c>
      <c r="G49" s="183">
        <v>360</v>
      </c>
      <c r="H49" s="124" t="s">
        <v>275</v>
      </c>
      <c r="I49" s="124" t="s">
        <v>167</v>
      </c>
      <c r="J49" s="26">
        <v>40598</v>
      </c>
      <c r="K49" s="26">
        <v>40599</v>
      </c>
      <c r="L49" s="81">
        <v>40607</v>
      </c>
      <c r="M49" s="84">
        <v>40605</v>
      </c>
      <c r="N49" s="80" t="s">
        <v>276</v>
      </c>
      <c r="O49" s="215">
        <v>69</v>
      </c>
      <c r="P49" s="236">
        <v>291</v>
      </c>
      <c r="Q49" s="83">
        <v>46091206</v>
      </c>
      <c r="R49" s="84">
        <v>40605</v>
      </c>
      <c r="S49" s="83">
        <v>20110156</v>
      </c>
      <c r="T49" s="84">
        <v>40612</v>
      </c>
      <c r="U49" s="158">
        <f aca="true" t="shared" si="4" ref="U49:U54">O49+P49</f>
        <v>360</v>
      </c>
      <c r="V49" s="241">
        <f t="shared" si="1"/>
        <v>0</v>
      </c>
    </row>
    <row r="50" spans="2:22" ht="15">
      <c r="B50" s="226">
        <v>40599</v>
      </c>
      <c r="C50" s="124" t="s">
        <v>277</v>
      </c>
      <c r="D50" s="89" t="s">
        <v>278</v>
      </c>
      <c r="E50" s="89">
        <v>882</v>
      </c>
      <c r="F50" s="89" t="s">
        <v>279</v>
      </c>
      <c r="G50" s="183">
        <v>180</v>
      </c>
      <c r="H50" s="124" t="s">
        <v>280</v>
      </c>
      <c r="I50" s="124" t="s">
        <v>32</v>
      </c>
      <c r="J50" s="26">
        <v>40604</v>
      </c>
      <c r="K50" s="26">
        <v>40604</v>
      </c>
      <c r="L50" s="81">
        <v>40612</v>
      </c>
      <c r="M50" s="84">
        <v>40612</v>
      </c>
      <c r="N50" s="80" t="s">
        <v>281</v>
      </c>
      <c r="O50" s="215">
        <v>113.5</v>
      </c>
      <c r="P50" s="236">
        <v>66.5</v>
      </c>
      <c r="Q50" s="83">
        <v>44538663</v>
      </c>
      <c r="R50" s="84">
        <v>40612</v>
      </c>
      <c r="S50" s="83">
        <v>20110186</v>
      </c>
      <c r="T50" s="84">
        <v>40619</v>
      </c>
      <c r="U50" s="158">
        <f t="shared" si="4"/>
        <v>180</v>
      </c>
      <c r="V50" s="241">
        <f t="shared" si="1"/>
        <v>0</v>
      </c>
    </row>
    <row r="51" spans="2:22" ht="15">
      <c r="B51" s="227">
        <v>40599</v>
      </c>
      <c r="C51" s="125" t="s">
        <v>282</v>
      </c>
      <c r="D51" s="109" t="s">
        <v>29</v>
      </c>
      <c r="E51" s="109">
        <v>881</v>
      </c>
      <c r="F51" s="109" t="s">
        <v>283</v>
      </c>
      <c r="G51" s="183">
        <v>360</v>
      </c>
      <c r="H51" s="125" t="s">
        <v>284</v>
      </c>
      <c r="I51" s="125" t="s">
        <v>32</v>
      </c>
      <c r="J51" s="30">
        <v>40604</v>
      </c>
      <c r="K51" s="30">
        <v>40605</v>
      </c>
      <c r="L51" s="123">
        <v>40613</v>
      </c>
      <c r="M51" s="84">
        <v>40611</v>
      </c>
      <c r="N51" s="80" t="s">
        <v>285</v>
      </c>
      <c r="O51" s="215">
        <v>260.5</v>
      </c>
      <c r="P51" s="236">
        <v>99.5</v>
      </c>
      <c r="Q51" s="83">
        <v>46314911</v>
      </c>
      <c r="R51" s="84">
        <v>40611</v>
      </c>
      <c r="S51" s="83">
        <v>20110167</v>
      </c>
      <c r="T51" s="84">
        <v>40612</v>
      </c>
      <c r="U51" s="158">
        <f t="shared" si="4"/>
        <v>360</v>
      </c>
      <c r="V51" s="241">
        <f t="shared" si="1"/>
        <v>0</v>
      </c>
    </row>
    <row r="52" spans="1:54" s="106" customFormat="1" ht="15">
      <c r="A52" s="213"/>
      <c r="B52" s="226">
        <v>40602</v>
      </c>
      <c r="C52" s="124" t="s">
        <v>286</v>
      </c>
      <c r="D52" s="89" t="s">
        <v>287</v>
      </c>
      <c r="E52" s="89">
        <v>907</v>
      </c>
      <c r="F52" s="89" t="s">
        <v>283</v>
      </c>
      <c r="G52" s="183">
        <v>630</v>
      </c>
      <c r="H52" s="124" t="s">
        <v>288</v>
      </c>
      <c r="I52" s="124" t="s">
        <v>45</v>
      </c>
      <c r="J52" s="26">
        <v>40604</v>
      </c>
      <c r="K52" s="26">
        <v>40607</v>
      </c>
      <c r="L52" s="81">
        <v>40615</v>
      </c>
      <c r="M52" s="80" t="s">
        <v>205</v>
      </c>
      <c r="N52" s="80" t="s">
        <v>289</v>
      </c>
      <c r="O52" s="215">
        <v>605.8</v>
      </c>
      <c r="P52" s="236">
        <v>24.2</v>
      </c>
      <c r="Q52" s="83" t="s">
        <v>290</v>
      </c>
      <c r="R52" s="83" t="s">
        <v>291</v>
      </c>
      <c r="S52" s="83">
        <v>20110266</v>
      </c>
      <c r="T52" s="84">
        <v>40648</v>
      </c>
      <c r="U52" s="158">
        <f t="shared" si="4"/>
        <v>630</v>
      </c>
      <c r="V52" s="241">
        <f t="shared" si="1"/>
        <v>0</v>
      </c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</row>
    <row r="53" spans="2:22" ht="15">
      <c r="B53" s="226">
        <v>40602</v>
      </c>
      <c r="C53" s="124" t="s">
        <v>292</v>
      </c>
      <c r="D53" s="89" t="s">
        <v>293</v>
      </c>
      <c r="E53" s="89">
        <v>916</v>
      </c>
      <c r="F53" s="89" t="s">
        <v>283</v>
      </c>
      <c r="G53" s="183">
        <v>450</v>
      </c>
      <c r="H53" s="124" t="s">
        <v>294</v>
      </c>
      <c r="I53" s="124" t="s">
        <v>45</v>
      </c>
      <c r="J53" s="26">
        <v>40605</v>
      </c>
      <c r="K53" s="26">
        <v>40607</v>
      </c>
      <c r="L53" s="81">
        <v>40615</v>
      </c>
      <c r="M53" s="84">
        <v>40633</v>
      </c>
      <c r="N53" s="80" t="s">
        <v>295</v>
      </c>
      <c r="O53" s="215">
        <v>352.5</v>
      </c>
      <c r="P53" s="236">
        <v>97.5</v>
      </c>
      <c r="Q53" s="83">
        <v>46310766</v>
      </c>
      <c r="R53" s="84">
        <v>40631</v>
      </c>
      <c r="S53" s="83">
        <v>20110236</v>
      </c>
      <c r="T53" s="84">
        <v>40637</v>
      </c>
      <c r="U53" s="158">
        <f t="shared" si="4"/>
        <v>450</v>
      </c>
      <c r="V53" s="241">
        <f t="shared" si="1"/>
        <v>0</v>
      </c>
    </row>
    <row r="54" spans="2:22" ht="15.75" thickBot="1">
      <c r="B54" s="228">
        <v>40602</v>
      </c>
      <c r="C54" s="229" t="s">
        <v>296</v>
      </c>
      <c r="D54" s="116" t="s">
        <v>297</v>
      </c>
      <c r="E54" s="116">
        <v>915</v>
      </c>
      <c r="F54" s="116" t="s">
        <v>283</v>
      </c>
      <c r="G54" s="184">
        <v>450</v>
      </c>
      <c r="H54" s="229" t="s">
        <v>298</v>
      </c>
      <c r="I54" s="229" t="s">
        <v>45</v>
      </c>
      <c r="J54" s="168">
        <v>40605</v>
      </c>
      <c r="K54" s="168">
        <v>40607</v>
      </c>
      <c r="L54" s="118">
        <v>40615</v>
      </c>
      <c r="M54" s="117" t="s">
        <v>299</v>
      </c>
      <c r="N54" s="117" t="s">
        <v>300</v>
      </c>
      <c r="O54" s="230">
        <v>359.4</v>
      </c>
      <c r="P54" s="231">
        <v>90.6</v>
      </c>
      <c r="Q54" s="232">
        <v>46311126</v>
      </c>
      <c r="R54" s="233">
        <v>40663</v>
      </c>
      <c r="S54" s="232"/>
      <c r="T54" s="233"/>
      <c r="U54" s="234">
        <f t="shared" si="4"/>
        <v>450</v>
      </c>
      <c r="V54" s="235">
        <f t="shared" si="1"/>
        <v>0</v>
      </c>
    </row>
    <row r="55" spans="7:22" ht="15.75" thickBot="1">
      <c r="G55" s="194">
        <f>SUM(G6:G54)</f>
        <v>24660</v>
      </c>
      <c r="O55" s="194">
        <f>SUM(O6:O54)</f>
        <v>18694.06</v>
      </c>
      <c r="P55" s="195">
        <f>SUM(P6:P54)</f>
        <v>5245.939999999999</v>
      </c>
      <c r="Q55" s="128"/>
      <c r="R55" s="128"/>
      <c r="U55" s="223">
        <f>SUM(U6:U54)</f>
        <v>23940</v>
      </c>
      <c r="V55" s="224">
        <f>SUM(V6:V54)</f>
        <v>720</v>
      </c>
    </row>
    <row r="58" spans="2:17" ht="15">
      <c r="B58" s="159" t="s">
        <v>485</v>
      </c>
      <c r="C58" s="155"/>
      <c r="D58" s="160"/>
      <c r="E58" s="155"/>
      <c r="F58" s="155"/>
      <c r="G58" s="33"/>
      <c r="H58" s="50"/>
      <c r="I58" s="50"/>
      <c r="J58" s="50"/>
      <c r="K58" s="50"/>
      <c r="L58" s="50"/>
      <c r="M58" s="50"/>
      <c r="Q58" s="150"/>
    </row>
    <row r="59" spans="2:17" ht="15.75" thickBot="1">
      <c r="B59" s="155"/>
      <c r="C59" s="155"/>
      <c r="D59" s="160"/>
      <c r="E59" s="155"/>
      <c r="F59" s="155"/>
      <c r="G59" s="33"/>
      <c r="H59" s="50"/>
      <c r="I59" s="50"/>
      <c r="J59" s="50"/>
      <c r="K59" s="50"/>
      <c r="L59" s="50"/>
      <c r="M59" s="50"/>
      <c r="Q59" s="150"/>
    </row>
    <row r="60" spans="2:13" ht="24" thickBot="1">
      <c r="B60" s="219" t="s">
        <v>486</v>
      </c>
      <c r="C60" s="220" t="s">
        <v>487</v>
      </c>
      <c r="D60" s="220" t="s">
        <v>488</v>
      </c>
      <c r="E60" s="221" t="s">
        <v>489</v>
      </c>
      <c r="F60" s="204"/>
      <c r="G60" s="33"/>
      <c r="H60" s="50"/>
      <c r="I60" s="50"/>
      <c r="J60" s="50"/>
      <c r="K60" s="50"/>
      <c r="L60" s="50"/>
      <c r="M60" s="50"/>
    </row>
    <row r="61" spans="2:13" ht="15.75" thickBot="1">
      <c r="B61" s="152">
        <f>SUM(G55)</f>
        <v>24660</v>
      </c>
      <c r="C61" s="153">
        <f>SUM(O55)</f>
        <v>18694.06</v>
      </c>
      <c r="D61" s="153">
        <f>SUM(P55)</f>
        <v>5245.939999999999</v>
      </c>
      <c r="E61" s="154">
        <f>SUM(V55)</f>
        <v>720</v>
      </c>
      <c r="F61" s="222"/>
      <c r="G61" s="33"/>
      <c r="H61" s="50"/>
      <c r="I61" s="50"/>
      <c r="J61" s="50"/>
      <c r="K61" s="50"/>
      <c r="L61" s="50"/>
      <c r="M61" s="50"/>
    </row>
    <row r="62" spans="2:13" ht="15">
      <c r="B62" s="155"/>
      <c r="C62" s="156">
        <f>SUM(C61/B61)</f>
        <v>0.7580721816707219</v>
      </c>
      <c r="D62" s="156">
        <f>SUM(D61/B61)</f>
        <v>0.21273073803730733</v>
      </c>
      <c r="E62" s="156">
        <f>SUM(E61/B61)</f>
        <v>0.029197080291970802</v>
      </c>
      <c r="F62" s="156"/>
      <c r="G62" s="33"/>
      <c r="H62" s="50"/>
      <c r="I62" s="50"/>
      <c r="J62" s="50"/>
      <c r="K62" s="50"/>
      <c r="L62" s="50"/>
      <c r="M62" s="50"/>
    </row>
    <row r="63" spans="3:13" ht="15">
      <c r="C63" s="50"/>
      <c r="D63" s="50"/>
      <c r="F63" s="50"/>
      <c r="G63" s="50"/>
      <c r="H63" s="50"/>
      <c r="I63" s="50"/>
      <c r="J63" s="50"/>
      <c r="K63" s="50"/>
      <c r="L63" s="50"/>
      <c r="M63" s="50"/>
    </row>
    <row r="64" ht="15.75" thickBot="1"/>
    <row r="65" spans="2:6" ht="15">
      <c r="B65" s="51"/>
      <c r="C65" s="52"/>
      <c r="D65" s="52"/>
      <c r="E65" s="52"/>
      <c r="F65" s="53"/>
    </row>
    <row r="66" spans="2:6" ht="15">
      <c r="B66" s="54"/>
      <c r="C66" s="55" t="s">
        <v>121</v>
      </c>
      <c r="D66" s="55"/>
      <c r="E66" s="55"/>
      <c r="F66" s="56"/>
    </row>
    <row r="67" spans="2:6" ht="15">
      <c r="B67" s="57"/>
      <c r="C67" s="55" t="s">
        <v>122</v>
      </c>
      <c r="D67" s="55"/>
      <c r="E67" s="55"/>
      <c r="F67" s="56"/>
    </row>
    <row r="68" spans="2:6" ht="15">
      <c r="B68" s="58"/>
      <c r="C68" s="55" t="s">
        <v>123</v>
      </c>
      <c r="D68" s="55"/>
      <c r="E68" s="55"/>
      <c r="F68" s="56"/>
    </row>
    <row r="69" spans="2:6" ht="15.75" thickBot="1">
      <c r="B69" s="59"/>
      <c r="C69" s="60"/>
      <c r="D69" s="60"/>
      <c r="E69" s="60"/>
      <c r="F69" s="61"/>
    </row>
  </sheetData>
  <sheetProtection/>
  <printOptions/>
  <pageMargins left="0.2362204724409449" right="0.1968503937007874" top="0.31496062992125984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Z64"/>
  <sheetViews>
    <sheetView zoomScalePageLayoutView="0" workbookViewId="0" topLeftCell="A40">
      <selection activeCell="I60" sqref="I60"/>
    </sheetView>
  </sheetViews>
  <sheetFormatPr defaultColWidth="11.421875" defaultRowHeight="15"/>
  <cols>
    <col min="4" max="4" width="26.140625" style="0" customWidth="1"/>
    <col min="5" max="5" width="12.57421875" style="0" customWidth="1"/>
    <col min="7" max="7" width="12.140625" style="247" bestFit="1" customWidth="1"/>
    <col min="8" max="9" width="11.421875" style="50" customWidth="1"/>
    <col min="14" max="14" width="23.57421875" style="0" customWidth="1"/>
    <col min="15" max="15" width="12.7109375" style="50" customWidth="1"/>
    <col min="16" max="16" width="14.00390625" style="50" customWidth="1"/>
    <col min="17" max="17" width="16.00390625" style="50" customWidth="1"/>
    <col min="18" max="18" width="16.8515625" style="50" customWidth="1"/>
    <col min="19" max="19" width="15.140625" style="50" bestFit="1" customWidth="1"/>
    <col min="20" max="20" width="18.421875" style="50" customWidth="1"/>
    <col min="21" max="21" width="14.421875" style="0" bestFit="1" customWidth="1"/>
    <col min="22" max="22" width="11.57421875" style="0" bestFit="1" customWidth="1"/>
  </cols>
  <sheetData>
    <row r="1" ht="15"/>
    <row r="2" ht="15"/>
    <row r="3" ht="20.25">
      <c r="G3" s="247" t="s">
        <v>498</v>
      </c>
    </row>
    <row r="4" spans="8:12" ht="15">
      <c r="H4" s="33"/>
      <c r="L4" s="127"/>
    </row>
    <row r="5" spans="2:22" ht="16.5" thickBot="1">
      <c r="B5" s="1" t="s">
        <v>301</v>
      </c>
      <c r="C5" s="2"/>
      <c r="D5" s="2"/>
      <c r="E5" s="2"/>
      <c r="F5" s="3"/>
      <c r="G5" s="148"/>
      <c r="H5" s="4"/>
      <c r="I5" s="4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2" ht="34.5" thickBot="1">
      <c r="B6" s="62" t="s">
        <v>1</v>
      </c>
      <c r="C6" s="63" t="s">
        <v>2</v>
      </c>
      <c r="D6" s="64" t="s">
        <v>4</v>
      </c>
      <c r="E6" s="66" t="s">
        <v>3</v>
      </c>
      <c r="F6" s="64" t="s">
        <v>5</v>
      </c>
      <c r="G6" s="68" t="s">
        <v>6</v>
      </c>
      <c r="H6" s="65" t="s">
        <v>7</v>
      </c>
      <c r="I6" s="65" t="s">
        <v>8</v>
      </c>
      <c r="J6" s="66" t="s">
        <v>9</v>
      </c>
      <c r="K6" s="66" t="s">
        <v>10</v>
      </c>
      <c r="L6" s="67" t="s">
        <v>11</v>
      </c>
      <c r="M6" s="66" t="s">
        <v>12</v>
      </c>
      <c r="N6" s="66" t="s">
        <v>13</v>
      </c>
      <c r="O6" s="68" t="s">
        <v>14</v>
      </c>
      <c r="P6" s="68" t="s">
        <v>15</v>
      </c>
      <c r="Q6" s="68" t="s">
        <v>125</v>
      </c>
      <c r="R6" s="68" t="s">
        <v>1</v>
      </c>
      <c r="S6" s="66" t="s">
        <v>17</v>
      </c>
      <c r="T6" s="66" t="s">
        <v>1</v>
      </c>
      <c r="U6" s="66" t="s">
        <v>18</v>
      </c>
      <c r="V6" s="69" t="s">
        <v>19</v>
      </c>
    </row>
    <row r="7" spans="2:22" ht="15">
      <c r="B7" s="277">
        <v>40603</v>
      </c>
      <c r="C7" s="278" t="s">
        <v>302</v>
      </c>
      <c r="D7" s="278" t="s">
        <v>303</v>
      </c>
      <c r="E7" s="278">
        <v>987</v>
      </c>
      <c r="F7" s="278" t="s">
        <v>79</v>
      </c>
      <c r="G7" s="279">
        <v>250</v>
      </c>
      <c r="H7" s="280" t="s">
        <v>304</v>
      </c>
      <c r="I7" s="280" t="s">
        <v>20</v>
      </c>
      <c r="J7" s="281">
        <v>40606</v>
      </c>
      <c r="K7" s="281">
        <v>40607</v>
      </c>
      <c r="L7" s="281">
        <f>K7+8</f>
        <v>40615</v>
      </c>
      <c r="M7" s="282">
        <v>40611</v>
      </c>
      <c r="N7" s="278" t="s">
        <v>305</v>
      </c>
      <c r="O7" s="283">
        <v>192</v>
      </c>
      <c r="P7" s="284">
        <v>58</v>
      </c>
      <c r="Q7" s="285">
        <v>46314751</v>
      </c>
      <c r="R7" s="286">
        <v>40610</v>
      </c>
      <c r="S7" s="285">
        <v>20110166</v>
      </c>
      <c r="T7" s="286">
        <v>40612</v>
      </c>
      <c r="U7" s="287">
        <f>O7+P7</f>
        <v>250</v>
      </c>
      <c r="V7" s="288">
        <f aca="true" t="shared" si="0" ref="V7:V52">SUM(G7-U7)</f>
        <v>0</v>
      </c>
    </row>
    <row r="8" spans="2:22" ht="15">
      <c r="B8" s="268">
        <v>40603</v>
      </c>
      <c r="C8" s="95" t="s">
        <v>306</v>
      </c>
      <c r="D8" s="95" t="s">
        <v>307</v>
      </c>
      <c r="E8" s="95"/>
      <c r="F8" s="95" t="s">
        <v>79</v>
      </c>
      <c r="G8" s="212">
        <v>250</v>
      </c>
      <c r="H8" s="248" t="s">
        <v>308</v>
      </c>
      <c r="I8" s="248" t="s">
        <v>20</v>
      </c>
      <c r="J8" s="99">
        <v>40606</v>
      </c>
      <c r="K8" s="99">
        <v>40607</v>
      </c>
      <c r="L8" s="99">
        <f aca="true" t="shared" si="1" ref="L8:L52">K8+8</f>
        <v>40615</v>
      </c>
      <c r="M8" s="132"/>
      <c r="N8" s="95"/>
      <c r="O8" s="251"/>
      <c r="P8" s="251"/>
      <c r="Q8" s="251"/>
      <c r="R8" s="251"/>
      <c r="S8" s="251"/>
      <c r="T8" s="251"/>
      <c r="U8" s="134"/>
      <c r="V8" s="133">
        <f t="shared" si="0"/>
        <v>250</v>
      </c>
    </row>
    <row r="9" spans="2:22" ht="15">
      <c r="B9" s="267">
        <v>40603</v>
      </c>
      <c r="C9" s="109" t="s">
        <v>309</v>
      </c>
      <c r="D9" s="109" t="s">
        <v>310</v>
      </c>
      <c r="E9" s="109">
        <v>989</v>
      </c>
      <c r="F9" s="109" t="s">
        <v>79</v>
      </c>
      <c r="G9" s="217">
        <v>250</v>
      </c>
      <c r="H9" s="125" t="s">
        <v>311</v>
      </c>
      <c r="I9" s="125" t="s">
        <v>20</v>
      </c>
      <c r="J9" s="130">
        <v>40606</v>
      </c>
      <c r="K9" s="130">
        <v>40607</v>
      </c>
      <c r="L9" s="130">
        <f t="shared" si="1"/>
        <v>40615</v>
      </c>
      <c r="M9" s="129">
        <v>40616</v>
      </c>
      <c r="N9" s="109" t="s">
        <v>312</v>
      </c>
      <c r="O9" s="260">
        <v>250</v>
      </c>
      <c r="P9" s="261">
        <v>0</v>
      </c>
      <c r="Q9" s="249"/>
      <c r="R9" s="252"/>
      <c r="S9" s="252"/>
      <c r="T9" s="252"/>
      <c r="U9" s="131">
        <f>O9</f>
        <v>250</v>
      </c>
      <c r="V9" s="135">
        <f t="shared" si="0"/>
        <v>0</v>
      </c>
    </row>
    <row r="10" spans="2:22" ht="15">
      <c r="B10" s="267">
        <v>40603</v>
      </c>
      <c r="C10" s="109" t="s">
        <v>313</v>
      </c>
      <c r="D10" s="109" t="s">
        <v>314</v>
      </c>
      <c r="E10" s="109">
        <v>990</v>
      </c>
      <c r="F10" s="109" t="s">
        <v>79</v>
      </c>
      <c r="G10" s="217">
        <v>180</v>
      </c>
      <c r="H10" s="125" t="s">
        <v>315</v>
      </c>
      <c r="I10" s="125" t="s">
        <v>20</v>
      </c>
      <c r="J10" s="130">
        <v>40606</v>
      </c>
      <c r="K10" s="130">
        <v>40607</v>
      </c>
      <c r="L10" s="130">
        <f t="shared" si="1"/>
        <v>40615</v>
      </c>
      <c r="M10" s="129">
        <v>40611</v>
      </c>
      <c r="N10" s="109" t="s">
        <v>316</v>
      </c>
      <c r="O10" s="260">
        <v>180</v>
      </c>
      <c r="P10" s="261">
        <v>0</v>
      </c>
      <c r="Q10" s="249"/>
      <c r="R10" s="252"/>
      <c r="S10" s="252"/>
      <c r="T10" s="252"/>
      <c r="U10" s="131">
        <f>O10+P10</f>
        <v>180</v>
      </c>
      <c r="V10" s="135">
        <f t="shared" si="0"/>
        <v>0</v>
      </c>
    </row>
    <row r="11" spans="2:22" ht="15">
      <c r="B11" s="267">
        <v>40603</v>
      </c>
      <c r="C11" s="109" t="s">
        <v>317</v>
      </c>
      <c r="D11" s="109" t="s">
        <v>318</v>
      </c>
      <c r="E11" s="109">
        <v>991</v>
      </c>
      <c r="F11" s="109" t="s">
        <v>79</v>
      </c>
      <c r="G11" s="217">
        <v>180</v>
      </c>
      <c r="H11" s="125" t="s">
        <v>319</v>
      </c>
      <c r="I11" s="125" t="s">
        <v>20</v>
      </c>
      <c r="J11" s="130">
        <v>40606</v>
      </c>
      <c r="K11" s="130">
        <v>40606</v>
      </c>
      <c r="L11" s="92">
        <f t="shared" si="1"/>
        <v>40614</v>
      </c>
      <c r="M11" s="129">
        <v>40616</v>
      </c>
      <c r="N11" s="109" t="s">
        <v>320</v>
      </c>
      <c r="O11" s="260">
        <v>180</v>
      </c>
      <c r="P11" s="261">
        <v>0</v>
      </c>
      <c r="Q11" s="249"/>
      <c r="R11" s="252"/>
      <c r="S11" s="252"/>
      <c r="T11" s="252"/>
      <c r="U11" s="131">
        <v>180</v>
      </c>
      <c r="V11" s="135">
        <f t="shared" si="0"/>
        <v>0</v>
      </c>
    </row>
    <row r="12" spans="2:22" ht="15">
      <c r="B12" s="267">
        <v>40603</v>
      </c>
      <c r="C12" s="109" t="s">
        <v>321</v>
      </c>
      <c r="D12" s="109" t="s">
        <v>322</v>
      </c>
      <c r="E12" s="109">
        <v>986</v>
      </c>
      <c r="F12" s="109" t="s">
        <v>79</v>
      </c>
      <c r="G12" s="217">
        <v>450</v>
      </c>
      <c r="H12" s="125" t="s">
        <v>323</v>
      </c>
      <c r="I12" s="125" t="s">
        <v>20</v>
      </c>
      <c r="J12" s="130">
        <v>40604</v>
      </c>
      <c r="K12" s="130">
        <v>40606</v>
      </c>
      <c r="L12" s="130">
        <f t="shared" si="1"/>
        <v>40614</v>
      </c>
      <c r="M12" s="129">
        <v>40610</v>
      </c>
      <c r="N12" s="109" t="s">
        <v>324</v>
      </c>
      <c r="O12" s="260">
        <v>383.4</v>
      </c>
      <c r="P12" s="261">
        <v>66.6</v>
      </c>
      <c r="Q12" s="249">
        <v>46314702</v>
      </c>
      <c r="R12" s="250">
        <v>40609</v>
      </c>
      <c r="S12" s="249">
        <v>20110204</v>
      </c>
      <c r="T12" s="250">
        <v>40630</v>
      </c>
      <c r="U12" s="131">
        <f aca="true" t="shared" si="2" ref="U12:U18">O12+P12</f>
        <v>450</v>
      </c>
      <c r="V12" s="135">
        <f t="shared" si="0"/>
        <v>0</v>
      </c>
    </row>
    <row r="13" spans="2:22" ht="15">
      <c r="B13" s="267">
        <v>40603</v>
      </c>
      <c r="C13" s="109" t="s">
        <v>325</v>
      </c>
      <c r="D13" s="109" t="s">
        <v>326</v>
      </c>
      <c r="E13" s="109">
        <v>992</v>
      </c>
      <c r="F13" s="109" t="s">
        <v>79</v>
      </c>
      <c r="G13" s="217">
        <v>180</v>
      </c>
      <c r="H13" s="125" t="s">
        <v>327</v>
      </c>
      <c r="I13" s="125" t="s">
        <v>20</v>
      </c>
      <c r="J13" s="130">
        <v>40606</v>
      </c>
      <c r="K13" s="130">
        <v>40607</v>
      </c>
      <c r="L13" s="130">
        <f t="shared" si="1"/>
        <v>40615</v>
      </c>
      <c r="M13" s="129">
        <v>40613</v>
      </c>
      <c r="N13" s="129" t="s">
        <v>328</v>
      </c>
      <c r="O13" s="260">
        <v>180</v>
      </c>
      <c r="P13" s="261">
        <v>0</v>
      </c>
      <c r="Q13" s="249"/>
      <c r="R13" s="250"/>
      <c r="S13" s="249"/>
      <c r="T13" s="250"/>
      <c r="U13" s="131">
        <f t="shared" si="2"/>
        <v>180</v>
      </c>
      <c r="V13" s="135">
        <f t="shared" si="0"/>
        <v>0</v>
      </c>
    </row>
    <row r="14" spans="2:22" ht="15">
      <c r="B14" s="269">
        <v>40605</v>
      </c>
      <c r="C14" s="89" t="s">
        <v>329</v>
      </c>
      <c r="D14" s="89" t="s">
        <v>330</v>
      </c>
      <c r="E14" s="89">
        <v>1064</v>
      </c>
      <c r="F14" s="89" t="s">
        <v>126</v>
      </c>
      <c r="G14" s="217">
        <v>360</v>
      </c>
      <c r="H14" s="124" t="s">
        <v>331</v>
      </c>
      <c r="I14" s="124" t="s">
        <v>32</v>
      </c>
      <c r="J14" s="92">
        <v>40612</v>
      </c>
      <c r="K14" s="92">
        <v>40613</v>
      </c>
      <c r="L14" s="92">
        <f t="shared" si="1"/>
        <v>40621</v>
      </c>
      <c r="M14" s="136">
        <v>40620</v>
      </c>
      <c r="N14" s="136" t="s">
        <v>332</v>
      </c>
      <c r="O14" s="262">
        <v>273.5</v>
      </c>
      <c r="P14" s="263">
        <f>G14-O14</f>
        <v>86.5</v>
      </c>
      <c r="Q14" s="249">
        <v>46091324</v>
      </c>
      <c r="R14" s="250">
        <v>40620</v>
      </c>
      <c r="S14" s="249">
        <v>20110203</v>
      </c>
      <c r="T14" s="250">
        <v>40630</v>
      </c>
      <c r="U14" s="137">
        <f t="shared" si="2"/>
        <v>360</v>
      </c>
      <c r="V14" s="135">
        <f t="shared" si="0"/>
        <v>0</v>
      </c>
    </row>
    <row r="15" spans="2:22" ht="15">
      <c r="B15" s="269">
        <v>40606</v>
      </c>
      <c r="C15" s="136" t="s">
        <v>333</v>
      </c>
      <c r="D15" s="136" t="s">
        <v>334</v>
      </c>
      <c r="E15" s="89" t="s">
        <v>335</v>
      </c>
      <c r="F15" s="136" t="s">
        <v>336</v>
      </c>
      <c r="G15" s="217">
        <f>180*21</f>
        <v>3780</v>
      </c>
      <c r="H15" s="92" t="s">
        <v>337</v>
      </c>
      <c r="I15" s="92" t="s">
        <v>20</v>
      </c>
      <c r="J15" s="92">
        <v>40609</v>
      </c>
      <c r="K15" s="92">
        <v>40629</v>
      </c>
      <c r="L15" s="92">
        <f t="shared" si="1"/>
        <v>40637</v>
      </c>
      <c r="M15" s="136">
        <v>40642</v>
      </c>
      <c r="N15" s="89" t="s">
        <v>338</v>
      </c>
      <c r="O15" s="262">
        <v>3780</v>
      </c>
      <c r="P15" s="264"/>
      <c r="Q15" s="253"/>
      <c r="R15" s="254"/>
      <c r="S15" s="253"/>
      <c r="T15" s="254"/>
      <c r="U15" s="137">
        <f t="shared" si="2"/>
        <v>3780</v>
      </c>
      <c r="V15" s="135">
        <f t="shared" si="0"/>
        <v>0</v>
      </c>
    </row>
    <row r="16" spans="2:22" ht="15">
      <c r="B16" s="269">
        <v>40606</v>
      </c>
      <c r="C16" s="89" t="s">
        <v>339</v>
      </c>
      <c r="D16" s="89" t="s">
        <v>340</v>
      </c>
      <c r="E16" s="89">
        <v>1063</v>
      </c>
      <c r="F16" s="89" t="s">
        <v>341</v>
      </c>
      <c r="G16" s="217">
        <v>630</v>
      </c>
      <c r="H16" s="124" t="s">
        <v>342</v>
      </c>
      <c r="I16" s="124" t="s">
        <v>45</v>
      </c>
      <c r="J16" s="92">
        <v>40611</v>
      </c>
      <c r="K16" s="92">
        <v>40614</v>
      </c>
      <c r="L16" s="92">
        <f t="shared" si="1"/>
        <v>40622</v>
      </c>
      <c r="M16" s="136">
        <v>40618</v>
      </c>
      <c r="N16" s="136" t="s">
        <v>343</v>
      </c>
      <c r="O16" s="260">
        <v>573.6</v>
      </c>
      <c r="P16" s="261">
        <f>56.4</f>
        <v>56.4</v>
      </c>
      <c r="Q16" s="249">
        <v>46314475</v>
      </c>
      <c r="R16" s="250">
        <v>40618</v>
      </c>
      <c r="S16" s="249">
        <v>20110187</v>
      </c>
      <c r="T16" s="250">
        <v>40619</v>
      </c>
      <c r="U16" s="137">
        <f t="shared" si="2"/>
        <v>630</v>
      </c>
      <c r="V16" s="135">
        <f t="shared" si="0"/>
        <v>0</v>
      </c>
    </row>
    <row r="17" spans="2:22" ht="15">
      <c r="B17" s="267">
        <v>40606</v>
      </c>
      <c r="C17" s="109" t="s">
        <v>344</v>
      </c>
      <c r="D17" s="109" t="s">
        <v>345</v>
      </c>
      <c r="E17" s="109">
        <v>1065</v>
      </c>
      <c r="F17" s="109" t="s">
        <v>341</v>
      </c>
      <c r="G17" s="217">
        <v>450</v>
      </c>
      <c r="H17" s="125" t="s">
        <v>129</v>
      </c>
      <c r="I17" s="125" t="s">
        <v>45</v>
      </c>
      <c r="J17" s="130">
        <v>40612</v>
      </c>
      <c r="K17" s="130">
        <v>40614</v>
      </c>
      <c r="L17" s="92">
        <f t="shared" si="1"/>
        <v>40622</v>
      </c>
      <c r="M17" s="129">
        <v>40631</v>
      </c>
      <c r="N17" s="129" t="s">
        <v>346</v>
      </c>
      <c r="O17" s="260">
        <v>444.61</v>
      </c>
      <c r="P17" s="261">
        <v>5.39</v>
      </c>
      <c r="Q17" s="249">
        <v>46312459</v>
      </c>
      <c r="R17" s="250">
        <v>40630</v>
      </c>
      <c r="S17" s="249">
        <v>20110231</v>
      </c>
      <c r="T17" s="250">
        <v>40633</v>
      </c>
      <c r="U17" s="139">
        <f t="shared" si="2"/>
        <v>450</v>
      </c>
      <c r="V17" s="135">
        <f t="shared" si="0"/>
        <v>0</v>
      </c>
    </row>
    <row r="18" spans="2:22" ht="15">
      <c r="B18" s="267">
        <v>40606</v>
      </c>
      <c r="C18" s="109" t="s">
        <v>347</v>
      </c>
      <c r="D18" s="109" t="s">
        <v>348</v>
      </c>
      <c r="E18" s="109">
        <v>1068</v>
      </c>
      <c r="F18" s="109" t="s">
        <v>341</v>
      </c>
      <c r="G18" s="217">
        <v>450</v>
      </c>
      <c r="H18" s="125" t="s">
        <v>349</v>
      </c>
      <c r="I18" s="125" t="s">
        <v>45</v>
      </c>
      <c r="J18" s="130">
        <v>40612</v>
      </c>
      <c r="K18" s="130">
        <v>40614</v>
      </c>
      <c r="L18" s="130">
        <f t="shared" si="1"/>
        <v>40622</v>
      </c>
      <c r="M18" s="129">
        <v>40618</v>
      </c>
      <c r="N18" s="129" t="s">
        <v>350</v>
      </c>
      <c r="O18" s="260">
        <v>395.1</v>
      </c>
      <c r="P18" s="261">
        <v>54.9</v>
      </c>
      <c r="Q18" s="249">
        <v>46314401</v>
      </c>
      <c r="R18" s="250">
        <v>40617</v>
      </c>
      <c r="S18" s="249">
        <v>20110188</v>
      </c>
      <c r="T18" s="250">
        <v>40619</v>
      </c>
      <c r="U18" s="139">
        <f t="shared" si="2"/>
        <v>450</v>
      </c>
      <c r="V18" s="135">
        <f t="shared" si="0"/>
        <v>0</v>
      </c>
    </row>
    <row r="19" spans="2:22" ht="15">
      <c r="B19" s="269">
        <v>40606</v>
      </c>
      <c r="C19" s="89" t="s">
        <v>351</v>
      </c>
      <c r="D19" s="89" t="s">
        <v>352</v>
      </c>
      <c r="E19" s="89">
        <v>1215</v>
      </c>
      <c r="F19" s="89" t="s">
        <v>99</v>
      </c>
      <c r="G19" s="217">
        <v>540</v>
      </c>
      <c r="H19" s="124" t="s">
        <v>353</v>
      </c>
      <c r="I19" s="124" t="s">
        <v>45</v>
      </c>
      <c r="J19" s="92">
        <v>40618</v>
      </c>
      <c r="K19" s="92">
        <v>40621</v>
      </c>
      <c r="L19" s="92">
        <f t="shared" si="1"/>
        <v>40629</v>
      </c>
      <c r="M19" s="136">
        <v>40624</v>
      </c>
      <c r="N19" s="136" t="s">
        <v>354</v>
      </c>
      <c r="O19" s="260">
        <v>540</v>
      </c>
      <c r="P19" s="261">
        <v>0</v>
      </c>
      <c r="Q19" s="249"/>
      <c r="R19" s="250"/>
      <c r="S19" s="249"/>
      <c r="T19" s="250"/>
      <c r="U19" s="140">
        <v>540</v>
      </c>
      <c r="V19" s="135">
        <f t="shared" si="0"/>
        <v>0</v>
      </c>
    </row>
    <row r="20" spans="2:22" ht="15">
      <c r="B20" s="269">
        <v>40606</v>
      </c>
      <c r="C20" s="89" t="s">
        <v>355</v>
      </c>
      <c r="D20" s="89" t="s">
        <v>356</v>
      </c>
      <c r="E20" s="89">
        <v>1216</v>
      </c>
      <c r="F20" s="89" t="s">
        <v>99</v>
      </c>
      <c r="G20" s="217">
        <v>630</v>
      </c>
      <c r="H20" s="124" t="s">
        <v>357</v>
      </c>
      <c r="I20" s="124" t="s">
        <v>45</v>
      </c>
      <c r="J20" s="92">
        <v>40618</v>
      </c>
      <c r="K20" s="92">
        <v>40621</v>
      </c>
      <c r="L20" s="92">
        <f t="shared" si="1"/>
        <v>40629</v>
      </c>
      <c r="M20" s="136">
        <v>40625</v>
      </c>
      <c r="N20" s="136" t="s">
        <v>358</v>
      </c>
      <c r="O20" s="260">
        <v>630</v>
      </c>
      <c r="P20" s="261">
        <v>0</v>
      </c>
      <c r="Q20" s="249"/>
      <c r="R20" s="250"/>
      <c r="S20" s="249"/>
      <c r="T20" s="250"/>
      <c r="U20" s="140">
        <v>630</v>
      </c>
      <c r="V20" s="135">
        <f t="shared" si="0"/>
        <v>0</v>
      </c>
    </row>
    <row r="21" spans="2:22" ht="15">
      <c r="B21" s="269">
        <v>40606</v>
      </c>
      <c r="C21" s="89" t="s">
        <v>359</v>
      </c>
      <c r="D21" s="89" t="s">
        <v>360</v>
      </c>
      <c r="E21" s="89">
        <v>1217</v>
      </c>
      <c r="F21" s="89" t="s">
        <v>99</v>
      </c>
      <c r="G21" s="217">
        <v>630</v>
      </c>
      <c r="H21" s="124" t="s">
        <v>361</v>
      </c>
      <c r="I21" s="124" t="s">
        <v>45</v>
      </c>
      <c r="J21" s="92">
        <v>40618</v>
      </c>
      <c r="K21" s="92">
        <v>40621</v>
      </c>
      <c r="L21" s="92">
        <f t="shared" si="1"/>
        <v>40629</v>
      </c>
      <c r="M21" s="136">
        <v>40630</v>
      </c>
      <c r="N21" s="136" t="s">
        <v>362</v>
      </c>
      <c r="O21" s="260">
        <v>630</v>
      </c>
      <c r="P21" s="261">
        <v>0</v>
      </c>
      <c r="Q21" s="249"/>
      <c r="R21" s="250"/>
      <c r="S21" s="249"/>
      <c r="T21" s="250"/>
      <c r="U21" s="137">
        <f>O21+P21</f>
        <v>630</v>
      </c>
      <c r="V21" s="135">
        <f t="shared" si="0"/>
        <v>0</v>
      </c>
    </row>
    <row r="22" spans="2:22" ht="15">
      <c r="B22" s="269">
        <v>40610</v>
      </c>
      <c r="C22" s="89" t="s">
        <v>363</v>
      </c>
      <c r="D22" s="89" t="s">
        <v>303</v>
      </c>
      <c r="E22" s="89">
        <v>1128</v>
      </c>
      <c r="F22" s="89" t="s">
        <v>99</v>
      </c>
      <c r="G22" s="217">
        <v>250</v>
      </c>
      <c r="H22" s="124" t="s">
        <v>364</v>
      </c>
      <c r="I22" s="124" t="s">
        <v>20</v>
      </c>
      <c r="J22" s="92">
        <v>40612</v>
      </c>
      <c r="K22" s="92">
        <v>40612</v>
      </c>
      <c r="L22" s="92">
        <f t="shared" si="1"/>
        <v>40620</v>
      </c>
      <c r="M22" s="136">
        <v>40617</v>
      </c>
      <c r="N22" s="136" t="s">
        <v>495</v>
      </c>
      <c r="O22" s="260">
        <v>250</v>
      </c>
      <c r="P22" s="261">
        <v>0</v>
      </c>
      <c r="Q22" s="249"/>
      <c r="R22" s="250"/>
      <c r="S22" s="249"/>
      <c r="T22" s="250"/>
      <c r="U22" s="137">
        <f>O22</f>
        <v>250</v>
      </c>
      <c r="V22" s="135">
        <f t="shared" si="0"/>
        <v>0</v>
      </c>
    </row>
    <row r="23" spans="2:22" ht="15">
      <c r="B23" s="269">
        <v>40610</v>
      </c>
      <c r="C23" s="89" t="s">
        <v>365</v>
      </c>
      <c r="D23" s="89" t="s">
        <v>366</v>
      </c>
      <c r="E23" s="89">
        <v>1127</v>
      </c>
      <c r="F23" s="89" t="s">
        <v>99</v>
      </c>
      <c r="G23" s="217">
        <v>250</v>
      </c>
      <c r="H23" s="124" t="s">
        <v>367</v>
      </c>
      <c r="I23" s="124" t="s">
        <v>20</v>
      </c>
      <c r="J23" s="92">
        <v>40612</v>
      </c>
      <c r="K23" s="92">
        <v>40612</v>
      </c>
      <c r="L23" s="92">
        <f t="shared" si="1"/>
        <v>40620</v>
      </c>
      <c r="M23" s="136">
        <v>40617</v>
      </c>
      <c r="N23" s="136" t="s">
        <v>495</v>
      </c>
      <c r="O23" s="260">
        <v>200.58</v>
      </c>
      <c r="P23" s="261">
        <v>49.42</v>
      </c>
      <c r="Q23" s="249"/>
      <c r="R23" s="250"/>
      <c r="S23" s="249"/>
      <c r="T23" s="250"/>
      <c r="U23" s="137">
        <f>O23+P23</f>
        <v>250</v>
      </c>
      <c r="V23" s="135">
        <f t="shared" si="0"/>
        <v>0</v>
      </c>
    </row>
    <row r="24" spans="2:22" ht="15">
      <c r="B24" s="269">
        <v>40610</v>
      </c>
      <c r="C24" s="89" t="s">
        <v>368</v>
      </c>
      <c r="D24" s="89" t="s">
        <v>314</v>
      </c>
      <c r="E24" s="89">
        <v>1126</v>
      </c>
      <c r="F24" s="89" t="s">
        <v>99</v>
      </c>
      <c r="G24" s="217">
        <v>180</v>
      </c>
      <c r="H24" s="124" t="s">
        <v>369</v>
      </c>
      <c r="I24" s="124" t="s">
        <v>20</v>
      </c>
      <c r="J24" s="92">
        <v>40612</v>
      </c>
      <c r="K24" s="92">
        <v>40613</v>
      </c>
      <c r="L24" s="92">
        <f t="shared" si="1"/>
        <v>40621</v>
      </c>
      <c r="M24" s="136">
        <v>40617</v>
      </c>
      <c r="N24" s="136" t="s">
        <v>370</v>
      </c>
      <c r="O24" s="260">
        <v>180</v>
      </c>
      <c r="P24" s="261">
        <v>0</v>
      </c>
      <c r="Q24" s="249"/>
      <c r="R24" s="250"/>
      <c r="S24" s="249"/>
      <c r="T24" s="250"/>
      <c r="U24" s="137">
        <f>O24</f>
        <v>180</v>
      </c>
      <c r="V24" s="135">
        <f t="shared" si="0"/>
        <v>0</v>
      </c>
    </row>
    <row r="25" spans="2:22" ht="15">
      <c r="B25" s="267">
        <v>40610</v>
      </c>
      <c r="C25" s="109" t="s">
        <v>371</v>
      </c>
      <c r="D25" s="109" t="s">
        <v>372</v>
      </c>
      <c r="E25" s="109">
        <v>1124</v>
      </c>
      <c r="F25" s="109" t="s">
        <v>99</v>
      </c>
      <c r="G25" s="217">
        <v>360</v>
      </c>
      <c r="H25" s="125" t="s">
        <v>373</v>
      </c>
      <c r="I25" s="125" t="s">
        <v>20</v>
      </c>
      <c r="J25" s="130">
        <v>40611</v>
      </c>
      <c r="K25" s="130">
        <v>40613</v>
      </c>
      <c r="L25" s="92">
        <f t="shared" si="1"/>
        <v>40621</v>
      </c>
      <c r="M25" s="129">
        <v>40625</v>
      </c>
      <c r="N25" s="129" t="s">
        <v>374</v>
      </c>
      <c r="O25" s="260">
        <v>295</v>
      </c>
      <c r="P25" s="261">
        <v>65</v>
      </c>
      <c r="Q25" s="249">
        <v>46312372</v>
      </c>
      <c r="R25" s="250">
        <v>40625</v>
      </c>
      <c r="S25" s="249">
        <v>20110202</v>
      </c>
      <c r="T25" s="250">
        <v>40630</v>
      </c>
      <c r="U25" s="139">
        <f aca="true" t="shared" si="3" ref="U25:U31">O25+P25</f>
        <v>360</v>
      </c>
      <c r="V25" s="135">
        <f t="shared" si="0"/>
        <v>0</v>
      </c>
    </row>
    <row r="26" spans="2:22" ht="15">
      <c r="B26" s="267">
        <v>40610</v>
      </c>
      <c r="C26" s="109" t="s">
        <v>375</v>
      </c>
      <c r="D26" s="109" t="s">
        <v>376</v>
      </c>
      <c r="E26" s="109">
        <v>1125</v>
      </c>
      <c r="F26" s="109" t="s">
        <v>99</v>
      </c>
      <c r="G26" s="217">
        <v>180</v>
      </c>
      <c r="H26" s="125" t="s">
        <v>377</v>
      </c>
      <c r="I26" s="125" t="s">
        <v>20</v>
      </c>
      <c r="J26" s="130">
        <v>40612</v>
      </c>
      <c r="K26" s="130">
        <v>40613</v>
      </c>
      <c r="L26" s="92">
        <f t="shared" si="1"/>
        <v>40621</v>
      </c>
      <c r="M26" s="129">
        <v>40619</v>
      </c>
      <c r="N26" s="129" t="s">
        <v>378</v>
      </c>
      <c r="O26" s="260">
        <v>180</v>
      </c>
      <c r="P26" s="261">
        <v>0</v>
      </c>
      <c r="Q26" s="249"/>
      <c r="R26" s="250"/>
      <c r="S26" s="249"/>
      <c r="T26" s="250"/>
      <c r="U26" s="131">
        <f t="shared" si="3"/>
        <v>180</v>
      </c>
      <c r="V26" s="135">
        <f t="shared" si="0"/>
        <v>0</v>
      </c>
    </row>
    <row r="27" spans="2:22" ht="15">
      <c r="B27" s="267">
        <v>40610</v>
      </c>
      <c r="C27" s="109" t="s">
        <v>379</v>
      </c>
      <c r="D27" s="109" t="s">
        <v>254</v>
      </c>
      <c r="E27" s="109">
        <v>1129</v>
      </c>
      <c r="F27" s="109" t="s">
        <v>283</v>
      </c>
      <c r="G27" s="217">
        <v>540</v>
      </c>
      <c r="H27" s="125" t="s">
        <v>380</v>
      </c>
      <c r="I27" s="125" t="s">
        <v>32</v>
      </c>
      <c r="J27" s="130">
        <v>40615</v>
      </c>
      <c r="K27" s="130">
        <v>40617</v>
      </c>
      <c r="L27" s="92">
        <f t="shared" si="1"/>
        <v>40625</v>
      </c>
      <c r="M27" s="129">
        <v>40625</v>
      </c>
      <c r="N27" s="129" t="s">
        <v>381</v>
      </c>
      <c r="O27" s="260">
        <v>358.3</v>
      </c>
      <c r="P27" s="261">
        <v>181.7</v>
      </c>
      <c r="Q27" s="249">
        <v>43138644</v>
      </c>
      <c r="R27" s="250">
        <v>40624</v>
      </c>
      <c r="S27" s="249">
        <v>20110201</v>
      </c>
      <c r="T27" s="250">
        <v>40630</v>
      </c>
      <c r="U27" s="131">
        <f t="shared" si="3"/>
        <v>540</v>
      </c>
      <c r="V27" s="135">
        <f t="shared" si="0"/>
        <v>0</v>
      </c>
    </row>
    <row r="28" spans="2:22" ht="15">
      <c r="B28" s="267">
        <v>40612</v>
      </c>
      <c r="C28" s="109" t="s">
        <v>382</v>
      </c>
      <c r="D28" s="109" t="s">
        <v>383</v>
      </c>
      <c r="E28" s="109">
        <v>1281</v>
      </c>
      <c r="F28" s="109" t="s">
        <v>179</v>
      </c>
      <c r="G28" s="217">
        <v>360</v>
      </c>
      <c r="H28" s="125">
        <v>765</v>
      </c>
      <c r="I28" s="125" t="s">
        <v>25</v>
      </c>
      <c r="J28" s="130">
        <v>40618</v>
      </c>
      <c r="K28" s="130">
        <v>40620</v>
      </c>
      <c r="L28" s="92">
        <f t="shared" si="1"/>
        <v>40628</v>
      </c>
      <c r="M28" s="129">
        <v>40630</v>
      </c>
      <c r="N28" s="129" t="s">
        <v>384</v>
      </c>
      <c r="O28" s="260">
        <v>360</v>
      </c>
      <c r="P28" s="261"/>
      <c r="Q28" s="249"/>
      <c r="R28" s="250"/>
      <c r="S28" s="249"/>
      <c r="T28" s="250"/>
      <c r="U28" s="139">
        <f t="shared" si="3"/>
        <v>360</v>
      </c>
      <c r="V28" s="135">
        <f t="shared" si="0"/>
        <v>0</v>
      </c>
    </row>
    <row r="29" spans="2:22" ht="15">
      <c r="B29" s="267">
        <v>40612</v>
      </c>
      <c r="C29" s="109" t="s">
        <v>385</v>
      </c>
      <c r="D29" s="109" t="s">
        <v>386</v>
      </c>
      <c r="E29" s="109">
        <v>1282</v>
      </c>
      <c r="F29" s="109" t="s">
        <v>179</v>
      </c>
      <c r="G29" s="217">
        <v>360</v>
      </c>
      <c r="H29" s="125">
        <v>766</v>
      </c>
      <c r="I29" s="125" t="s">
        <v>25</v>
      </c>
      <c r="J29" s="130">
        <v>40618</v>
      </c>
      <c r="K29" s="130">
        <v>40620</v>
      </c>
      <c r="L29" s="92">
        <f t="shared" si="1"/>
        <v>40628</v>
      </c>
      <c r="M29" s="129">
        <v>40630</v>
      </c>
      <c r="N29" s="129" t="s">
        <v>384</v>
      </c>
      <c r="O29" s="260">
        <v>360</v>
      </c>
      <c r="P29" s="265"/>
      <c r="Q29" s="249"/>
      <c r="R29" s="250"/>
      <c r="S29" s="249"/>
      <c r="T29" s="250"/>
      <c r="U29" s="139">
        <f t="shared" si="3"/>
        <v>360</v>
      </c>
      <c r="V29" s="135">
        <f t="shared" si="0"/>
        <v>0</v>
      </c>
    </row>
    <row r="30" spans="2:22" ht="15">
      <c r="B30" s="267">
        <v>40612</v>
      </c>
      <c r="C30" s="109" t="s">
        <v>387</v>
      </c>
      <c r="D30" s="109" t="s">
        <v>388</v>
      </c>
      <c r="E30" s="109">
        <v>1283</v>
      </c>
      <c r="F30" s="109" t="s">
        <v>179</v>
      </c>
      <c r="G30" s="217">
        <v>360</v>
      </c>
      <c r="H30" s="125">
        <v>767</v>
      </c>
      <c r="I30" s="125" t="s">
        <v>25</v>
      </c>
      <c r="J30" s="130">
        <v>40618</v>
      </c>
      <c r="K30" s="130">
        <v>40620</v>
      </c>
      <c r="L30" s="92">
        <f t="shared" si="1"/>
        <v>40628</v>
      </c>
      <c r="M30" s="129">
        <v>40630</v>
      </c>
      <c r="N30" s="129" t="s">
        <v>384</v>
      </c>
      <c r="O30" s="260">
        <v>360</v>
      </c>
      <c r="P30" s="265"/>
      <c r="Q30" s="249"/>
      <c r="R30" s="250"/>
      <c r="S30" s="249"/>
      <c r="T30" s="250"/>
      <c r="U30" s="139">
        <f t="shared" si="3"/>
        <v>360</v>
      </c>
      <c r="V30" s="135">
        <f t="shared" si="0"/>
        <v>0</v>
      </c>
    </row>
    <row r="31" spans="2:22" ht="15">
      <c r="B31" s="269">
        <v>40612</v>
      </c>
      <c r="C31" s="136" t="s">
        <v>389</v>
      </c>
      <c r="D31" s="136" t="s">
        <v>390</v>
      </c>
      <c r="E31" s="89">
        <v>1381</v>
      </c>
      <c r="F31" s="136" t="s">
        <v>391</v>
      </c>
      <c r="G31" s="217">
        <v>3668.6</v>
      </c>
      <c r="H31" s="92" t="s">
        <v>392</v>
      </c>
      <c r="I31" s="92" t="s">
        <v>25</v>
      </c>
      <c r="J31" s="136">
        <v>40630</v>
      </c>
      <c r="K31" s="136">
        <v>40634</v>
      </c>
      <c r="L31" s="92">
        <f t="shared" si="1"/>
        <v>40642</v>
      </c>
      <c r="M31" s="136">
        <v>40648</v>
      </c>
      <c r="N31" s="89" t="s">
        <v>393</v>
      </c>
      <c r="O31" s="260">
        <v>3668.6</v>
      </c>
      <c r="P31" s="266">
        <v>0</v>
      </c>
      <c r="Q31" s="253"/>
      <c r="R31" s="254"/>
      <c r="S31" s="253"/>
      <c r="T31" s="254"/>
      <c r="U31" s="139">
        <f t="shared" si="3"/>
        <v>3668.6</v>
      </c>
      <c r="V31" s="135">
        <f t="shared" si="0"/>
        <v>0</v>
      </c>
    </row>
    <row r="32" spans="2:22" ht="15.75" customHeight="1">
      <c r="B32" s="269">
        <v>40616</v>
      </c>
      <c r="C32" s="136" t="s">
        <v>394</v>
      </c>
      <c r="D32" s="136" t="s">
        <v>395</v>
      </c>
      <c r="E32" s="109">
        <v>1324</v>
      </c>
      <c r="F32" s="136" t="s">
        <v>151</v>
      </c>
      <c r="G32" s="217">
        <v>360</v>
      </c>
      <c r="H32" s="92" t="s">
        <v>396</v>
      </c>
      <c r="I32" s="92" t="s">
        <v>225</v>
      </c>
      <c r="J32" s="136">
        <v>40620</v>
      </c>
      <c r="K32" s="136">
        <v>40621</v>
      </c>
      <c r="L32" s="92">
        <f>K32+8</f>
        <v>40629</v>
      </c>
      <c r="M32" s="136">
        <v>40651</v>
      </c>
      <c r="N32" s="89" t="s">
        <v>397</v>
      </c>
      <c r="O32" s="260">
        <f>59+20+16+20+35+20+20+108</f>
        <v>298</v>
      </c>
      <c r="P32" s="261">
        <v>62</v>
      </c>
      <c r="Q32" s="249">
        <v>46312989</v>
      </c>
      <c r="R32" s="250">
        <v>40648</v>
      </c>
      <c r="S32" s="249">
        <v>20110302</v>
      </c>
      <c r="T32" s="250">
        <v>40662</v>
      </c>
      <c r="U32" s="137">
        <f>O32+P32</f>
        <v>360</v>
      </c>
      <c r="V32" s="135">
        <f t="shared" si="0"/>
        <v>0</v>
      </c>
    </row>
    <row r="33" spans="2:22" ht="15">
      <c r="B33" s="269">
        <v>40616</v>
      </c>
      <c r="C33" s="136" t="s">
        <v>398</v>
      </c>
      <c r="D33" s="136" t="s">
        <v>237</v>
      </c>
      <c r="E33" s="136"/>
      <c r="F33" s="136" t="s">
        <v>399</v>
      </c>
      <c r="G33" s="217">
        <v>360</v>
      </c>
      <c r="H33" s="92" t="s">
        <v>400</v>
      </c>
      <c r="I33" s="92" t="s">
        <v>225</v>
      </c>
      <c r="J33" s="136">
        <v>40621</v>
      </c>
      <c r="K33" s="136">
        <v>40622</v>
      </c>
      <c r="L33" s="92">
        <f t="shared" si="1"/>
        <v>40630</v>
      </c>
      <c r="M33" s="136">
        <v>40623</v>
      </c>
      <c r="N33" s="89" t="s">
        <v>496</v>
      </c>
      <c r="O33" s="260">
        <v>360</v>
      </c>
      <c r="P33" s="261"/>
      <c r="Q33" s="249">
        <v>42263479</v>
      </c>
      <c r="R33" s="250">
        <v>40630</v>
      </c>
      <c r="S33" s="249">
        <v>20110228</v>
      </c>
      <c r="T33" s="250">
        <v>40633</v>
      </c>
      <c r="U33" s="137">
        <f>O33+P33</f>
        <v>360</v>
      </c>
      <c r="V33" s="135">
        <f t="shared" si="0"/>
        <v>0</v>
      </c>
    </row>
    <row r="34" spans="2:26" ht="15">
      <c r="B34" s="269">
        <v>40616</v>
      </c>
      <c r="C34" s="136" t="s">
        <v>401</v>
      </c>
      <c r="D34" s="136" t="s">
        <v>237</v>
      </c>
      <c r="E34" s="109">
        <v>1326</v>
      </c>
      <c r="F34" s="136" t="s">
        <v>399</v>
      </c>
      <c r="G34" s="217">
        <v>360</v>
      </c>
      <c r="H34" s="92" t="s">
        <v>402</v>
      </c>
      <c r="I34" s="92" t="s">
        <v>225</v>
      </c>
      <c r="J34" s="136">
        <v>40648</v>
      </c>
      <c r="K34" s="136">
        <v>40649</v>
      </c>
      <c r="L34" s="92">
        <f t="shared" si="1"/>
        <v>40657</v>
      </c>
      <c r="M34" s="136">
        <v>40658</v>
      </c>
      <c r="N34" s="89" t="s">
        <v>403</v>
      </c>
      <c r="O34" s="260">
        <v>348.29</v>
      </c>
      <c r="P34" s="261">
        <v>11.71</v>
      </c>
      <c r="Q34" s="253" t="s">
        <v>404</v>
      </c>
      <c r="R34" s="254" t="s">
        <v>405</v>
      </c>
      <c r="S34" s="253" t="s">
        <v>406</v>
      </c>
      <c r="T34" s="254" t="s">
        <v>407</v>
      </c>
      <c r="U34" s="137">
        <f aca="true" t="shared" si="4" ref="U34:U39">O34+P34</f>
        <v>360</v>
      </c>
      <c r="V34" s="135">
        <f t="shared" si="0"/>
        <v>0</v>
      </c>
      <c r="X34" s="141"/>
      <c r="Z34" s="141"/>
    </row>
    <row r="35" spans="2:22" ht="15">
      <c r="B35" s="267">
        <v>40620</v>
      </c>
      <c r="C35" s="129" t="s">
        <v>408</v>
      </c>
      <c r="D35" s="129" t="s">
        <v>409</v>
      </c>
      <c r="E35" s="109">
        <v>1335</v>
      </c>
      <c r="F35" s="129" t="s">
        <v>151</v>
      </c>
      <c r="G35" s="217">
        <v>360</v>
      </c>
      <c r="H35" s="88">
        <v>799</v>
      </c>
      <c r="I35" s="130" t="s">
        <v>20</v>
      </c>
      <c r="J35" s="129">
        <v>40622</v>
      </c>
      <c r="K35" s="129">
        <v>40624</v>
      </c>
      <c r="L35" s="92">
        <f t="shared" si="1"/>
        <v>40632</v>
      </c>
      <c r="M35" s="129">
        <v>40625</v>
      </c>
      <c r="N35" s="109" t="s">
        <v>410</v>
      </c>
      <c r="O35" s="260">
        <v>360</v>
      </c>
      <c r="P35" s="261">
        <v>0</v>
      </c>
      <c r="Q35" s="249"/>
      <c r="R35" s="250"/>
      <c r="S35" s="249"/>
      <c r="T35" s="250"/>
      <c r="U35" s="131">
        <f t="shared" si="4"/>
        <v>360</v>
      </c>
      <c r="V35" s="135">
        <f t="shared" si="0"/>
        <v>0</v>
      </c>
    </row>
    <row r="36" spans="2:22" s="138" customFormat="1" ht="15">
      <c r="B36" s="269">
        <v>40620</v>
      </c>
      <c r="C36" s="136" t="s">
        <v>411</v>
      </c>
      <c r="D36" s="136" t="s">
        <v>268</v>
      </c>
      <c r="E36" s="109">
        <v>1535</v>
      </c>
      <c r="F36" s="136" t="s">
        <v>399</v>
      </c>
      <c r="G36" s="217">
        <v>360</v>
      </c>
      <c r="H36" s="92" t="s">
        <v>412</v>
      </c>
      <c r="I36" s="92" t="s">
        <v>20</v>
      </c>
      <c r="J36" s="136">
        <v>40629</v>
      </c>
      <c r="K36" s="136">
        <v>40631</v>
      </c>
      <c r="L36" s="92">
        <f t="shared" si="1"/>
        <v>40639</v>
      </c>
      <c r="M36" s="136">
        <v>40639</v>
      </c>
      <c r="N36" s="89" t="s">
        <v>413</v>
      </c>
      <c r="O36" s="260">
        <v>319.3</v>
      </c>
      <c r="P36" s="261">
        <v>40.7</v>
      </c>
      <c r="Q36" s="249" t="s">
        <v>414</v>
      </c>
      <c r="R36" s="250" t="s">
        <v>415</v>
      </c>
      <c r="S36" s="249" t="s">
        <v>416</v>
      </c>
      <c r="T36" s="250">
        <v>40645</v>
      </c>
      <c r="U36" s="140">
        <f t="shared" si="4"/>
        <v>360</v>
      </c>
      <c r="V36" s="135">
        <f t="shared" si="0"/>
        <v>0</v>
      </c>
    </row>
    <row r="37" spans="2:22" ht="15">
      <c r="B37" s="267">
        <v>40623</v>
      </c>
      <c r="C37" s="129" t="s">
        <v>417</v>
      </c>
      <c r="D37" s="129" t="s">
        <v>418</v>
      </c>
      <c r="E37" s="109">
        <v>1453</v>
      </c>
      <c r="F37" s="129" t="s">
        <v>218</v>
      </c>
      <c r="G37" s="217">
        <v>630</v>
      </c>
      <c r="H37" s="130" t="s">
        <v>419</v>
      </c>
      <c r="I37" s="130" t="s">
        <v>45</v>
      </c>
      <c r="J37" s="129">
        <v>40625</v>
      </c>
      <c r="K37" s="129">
        <v>40628</v>
      </c>
      <c r="L37" s="130">
        <f t="shared" si="1"/>
        <v>40636</v>
      </c>
      <c r="M37" s="129">
        <v>40632</v>
      </c>
      <c r="N37" s="109" t="s">
        <v>420</v>
      </c>
      <c r="O37" s="260">
        <v>515</v>
      </c>
      <c r="P37" s="261">
        <v>115</v>
      </c>
      <c r="Q37" s="249">
        <v>46310818</v>
      </c>
      <c r="R37" s="250">
        <v>40632</v>
      </c>
      <c r="S37" s="249">
        <v>20110229</v>
      </c>
      <c r="T37" s="250">
        <v>40633</v>
      </c>
      <c r="U37" s="131">
        <f t="shared" si="4"/>
        <v>630</v>
      </c>
      <c r="V37" s="135">
        <f t="shared" si="0"/>
        <v>0</v>
      </c>
    </row>
    <row r="38" spans="2:22" ht="15">
      <c r="B38" s="267">
        <v>40623</v>
      </c>
      <c r="C38" s="129" t="s">
        <v>421</v>
      </c>
      <c r="D38" s="129" t="s">
        <v>210</v>
      </c>
      <c r="E38" s="109">
        <v>1496</v>
      </c>
      <c r="F38" s="129" t="s">
        <v>218</v>
      </c>
      <c r="G38" s="217">
        <v>450</v>
      </c>
      <c r="H38" s="130" t="s">
        <v>422</v>
      </c>
      <c r="I38" s="130" t="s">
        <v>45</v>
      </c>
      <c r="J38" s="129">
        <v>40626</v>
      </c>
      <c r="K38" s="129">
        <v>40628</v>
      </c>
      <c r="L38" s="92">
        <f t="shared" si="1"/>
        <v>40636</v>
      </c>
      <c r="M38" s="129">
        <v>40633</v>
      </c>
      <c r="N38" s="109" t="s">
        <v>423</v>
      </c>
      <c r="O38" s="260">
        <v>415</v>
      </c>
      <c r="P38" s="261">
        <v>35</v>
      </c>
      <c r="Q38" s="249">
        <v>46310936</v>
      </c>
      <c r="R38" s="250">
        <v>40638</v>
      </c>
      <c r="S38" s="249">
        <v>20110257</v>
      </c>
      <c r="T38" s="250">
        <v>40645</v>
      </c>
      <c r="U38" s="131">
        <f t="shared" si="4"/>
        <v>450</v>
      </c>
      <c r="V38" s="135">
        <f t="shared" si="0"/>
        <v>0</v>
      </c>
    </row>
    <row r="39" spans="2:22" ht="15">
      <c r="B39" s="267">
        <v>40623</v>
      </c>
      <c r="C39" s="129" t="s">
        <v>424</v>
      </c>
      <c r="D39" s="129" t="s">
        <v>425</v>
      </c>
      <c r="E39" s="109">
        <v>1497</v>
      </c>
      <c r="F39" s="129" t="s">
        <v>218</v>
      </c>
      <c r="G39" s="217">
        <v>450</v>
      </c>
      <c r="H39" s="130" t="s">
        <v>426</v>
      </c>
      <c r="I39" s="130" t="s">
        <v>45</v>
      </c>
      <c r="J39" s="129">
        <v>40626</v>
      </c>
      <c r="K39" s="129">
        <v>40628</v>
      </c>
      <c r="L39" s="92">
        <f t="shared" si="1"/>
        <v>40636</v>
      </c>
      <c r="M39" s="129">
        <v>40639</v>
      </c>
      <c r="N39" s="109" t="s">
        <v>427</v>
      </c>
      <c r="O39" s="260">
        <v>358</v>
      </c>
      <c r="P39" s="261">
        <v>92</v>
      </c>
      <c r="Q39" s="249">
        <v>44573864</v>
      </c>
      <c r="R39" s="250">
        <v>40638</v>
      </c>
      <c r="S39" s="249">
        <v>20110256</v>
      </c>
      <c r="T39" s="250">
        <v>40645</v>
      </c>
      <c r="U39" s="131">
        <f t="shared" si="4"/>
        <v>450</v>
      </c>
      <c r="V39" s="135">
        <f t="shared" si="0"/>
        <v>0</v>
      </c>
    </row>
    <row r="40" spans="2:22" ht="15">
      <c r="B40" s="268">
        <v>40623</v>
      </c>
      <c r="C40" s="132" t="s">
        <v>428</v>
      </c>
      <c r="D40" s="132" t="s">
        <v>29</v>
      </c>
      <c r="E40" s="132"/>
      <c r="F40" s="132" t="s">
        <v>109</v>
      </c>
      <c r="G40" s="212">
        <v>270</v>
      </c>
      <c r="H40" s="99" t="s">
        <v>429</v>
      </c>
      <c r="I40" s="99" t="s">
        <v>45</v>
      </c>
      <c r="J40" s="132">
        <v>40627</v>
      </c>
      <c r="K40" s="132">
        <v>40628</v>
      </c>
      <c r="L40" s="99">
        <f t="shared" si="1"/>
        <v>40636</v>
      </c>
      <c r="M40" s="95"/>
      <c r="N40" s="95"/>
      <c r="O40" s="251"/>
      <c r="P40" s="251"/>
      <c r="Q40" s="255"/>
      <c r="R40" s="256"/>
      <c r="S40" s="255"/>
      <c r="T40" s="256"/>
      <c r="U40" s="134"/>
      <c r="V40" s="133">
        <f t="shared" si="0"/>
        <v>270</v>
      </c>
    </row>
    <row r="41" spans="2:22" ht="15">
      <c r="B41" s="267">
        <v>40623</v>
      </c>
      <c r="C41" s="129" t="s">
        <v>430</v>
      </c>
      <c r="D41" s="129" t="s">
        <v>42</v>
      </c>
      <c r="E41" s="109">
        <v>1330</v>
      </c>
      <c r="F41" s="129" t="s">
        <v>109</v>
      </c>
      <c r="G41" s="217">
        <v>540</v>
      </c>
      <c r="H41" s="130" t="s">
        <v>431</v>
      </c>
      <c r="I41" s="130" t="s">
        <v>45</v>
      </c>
      <c r="J41" s="129">
        <v>40625</v>
      </c>
      <c r="K41" s="129">
        <v>40627</v>
      </c>
      <c r="L41" s="130">
        <f t="shared" si="1"/>
        <v>40635</v>
      </c>
      <c r="M41" s="129">
        <v>40631</v>
      </c>
      <c r="N41" s="109" t="s">
        <v>432</v>
      </c>
      <c r="O41" s="260">
        <v>512</v>
      </c>
      <c r="P41" s="261">
        <v>28</v>
      </c>
      <c r="Q41" s="249">
        <v>46312474</v>
      </c>
      <c r="R41" s="250">
        <v>40630</v>
      </c>
      <c r="S41" s="249">
        <v>20110226</v>
      </c>
      <c r="T41" s="250">
        <v>40633</v>
      </c>
      <c r="U41" s="131">
        <f>O41+P41</f>
        <v>540</v>
      </c>
      <c r="V41" s="135">
        <f t="shared" si="0"/>
        <v>0</v>
      </c>
    </row>
    <row r="42" spans="2:22" ht="15">
      <c r="B42" s="267">
        <v>40624</v>
      </c>
      <c r="C42" s="129" t="s">
        <v>433</v>
      </c>
      <c r="D42" s="129" t="s">
        <v>274</v>
      </c>
      <c r="E42" s="109">
        <v>1560</v>
      </c>
      <c r="F42" s="129" t="s">
        <v>176</v>
      </c>
      <c r="G42" s="217">
        <v>360</v>
      </c>
      <c r="H42" s="130" t="s">
        <v>434</v>
      </c>
      <c r="I42" s="130" t="s">
        <v>167</v>
      </c>
      <c r="J42" s="129">
        <v>40634</v>
      </c>
      <c r="K42" s="129">
        <v>40635</v>
      </c>
      <c r="L42" s="92">
        <f t="shared" si="1"/>
        <v>40643</v>
      </c>
      <c r="M42" s="129">
        <v>40639</v>
      </c>
      <c r="N42" s="109" t="s">
        <v>435</v>
      </c>
      <c r="O42" s="260">
        <v>331.96</v>
      </c>
      <c r="P42" s="261">
        <v>28.04</v>
      </c>
      <c r="Q42" s="249">
        <v>46310835</v>
      </c>
      <c r="R42" s="250">
        <v>40637</v>
      </c>
      <c r="S42" s="249">
        <v>20110255</v>
      </c>
      <c r="T42" s="250">
        <v>40645</v>
      </c>
      <c r="U42" s="131">
        <f>O42+P42</f>
        <v>360</v>
      </c>
      <c r="V42" s="135">
        <f t="shared" si="0"/>
        <v>0</v>
      </c>
    </row>
    <row r="43" spans="2:22" ht="15">
      <c r="B43" s="269">
        <v>40624</v>
      </c>
      <c r="C43" s="136" t="s">
        <v>436</v>
      </c>
      <c r="D43" s="136" t="s">
        <v>192</v>
      </c>
      <c r="E43" s="136"/>
      <c r="F43" s="136" t="s">
        <v>64</v>
      </c>
      <c r="G43" s="217">
        <v>360</v>
      </c>
      <c r="H43" s="92" t="s">
        <v>437</v>
      </c>
      <c r="I43" s="92" t="s">
        <v>167</v>
      </c>
      <c r="J43" s="136">
        <v>40637</v>
      </c>
      <c r="K43" s="136">
        <v>40638</v>
      </c>
      <c r="L43" s="92">
        <f>K43+8</f>
        <v>40646</v>
      </c>
      <c r="M43" s="136">
        <v>40676</v>
      </c>
      <c r="N43" s="89" t="s">
        <v>438</v>
      </c>
      <c r="O43" s="260">
        <v>206</v>
      </c>
      <c r="P43" s="261">
        <v>154</v>
      </c>
      <c r="Q43" s="253" t="s">
        <v>439</v>
      </c>
      <c r="R43" s="254" t="s">
        <v>440</v>
      </c>
      <c r="S43" s="253" t="s">
        <v>441</v>
      </c>
      <c r="T43" s="254" t="s">
        <v>442</v>
      </c>
      <c r="U43" s="140">
        <f>O43+P43</f>
        <v>360</v>
      </c>
      <c r="V43" s="135">
        <f t="shared" si="0"/>
        <v>0</v>
      </c>
    </row>
    <row r="44" spans="2:22" ht="15">
      <c r="B44" s="267">
        <v>40624</v>
      </c>
      <c r="C44" s="129" t="s">
        <v>443</v>
      </c>
      <c r="D44" s="129" t="s">
        <v>444</v>
      </c>
      <c r="E44" s="109">
        <v>1499</v>
      </c>
      <c r="F44" s="129" t="s">
        <v>109</v>
      </c>
      <c r="G44" s="217">
        <v>450</v>
      </c>
      <c r="H44" s="130" t="s">
        <v>445</v>
      </c>
      <c r="I44" s="130" t="s">
        <v>45</v>
      </c>
      <c r="J44" s="129">
        <v>40626</v>
      </c>
      <c r="K44" s="129">
        <v>40628</v>
      </c>
      <c r="L44" s="92">
        <f>K44+8</f>
        <v>40636</v>
      </c>
      <c r="M44" s="129">
        <v>40639</v>
      </c>
      <c r="N44" s="109" t="s">
        <v>446</v>
      </c>
      <c r="O44" s="260">
        <v>299.98</v>
      </c>
      <c r="P44" s="261">
        <v>150.02</v>
      </c>
      <c r="Q44" s="249" t="s">
        <v>447</v>
      </c>
      <c r="R44" s="250" t="s">
        <v>448</v>
      </c>
      <c r="S44" s="249" t="s">
        <v>449</v>
      </c>
      <c r="T44" s="250" t="s">
        <v>450</v>
      </c>
      <c r="U44" s="131">
        <f aca="true" t="shared" si="5" ref="U44:U51">O44+P44</f>
        <v>450</v>
      </c>
      <c r="V44" s="135">
        <f t="shared" si="0"/>
        <v>0</v>
      </c>
    </row>
    <row r="45" spans="2:22" s="138" customFormat="1" ht="15">
      <c r="B45" s="269">
        <v>40625</v>
      </c>
      <c r="C45" s="136" t="s">
        <v>451</v>
      </c>
      <c r="D45" s="136" t="s">
        <v>452</v>
      </c>
      <c r="E45" s="109">
        <v>1536</v>
      </c>
      <c r="F45" s="136" t="s">
        <v>453</v>
      </c>
      <c r="G45" s="217">
        <v>180</v>
      </c>
      <c r="H45" s="92" t="s">
        <v>454</v>
      </c>
      <c r="I45" s="92" t="s">
        <v>455</v>
      </c>
      <c r="J45" s="136">
        <v>40634</v>
      </c>
      <c r="K45" s="136">
        <v>40635</v>
      </c>
      <c r="L45" s="92">
        <f t="shared" si="1"/>
        <v>40643</v>
      </c>
      <c r="M45" s="136">
        <v>40641</v>
      </c>
      <c r="N45" s="89" t="s">
        <v>456</v>
      </c>
      <c r="O45" s="260">
        <v>180</v>
      </c>
      <c r="P45" s="261">
        <v>0</v>
      </c>
      <c r="Q45" s="249"/>
      <c r="R45" s="250"/>
      <c r="S45" s="249"/>
      <c r="T45" s="250"/>
      <c r="U45" s="140">
        <f t="shared" si="5"/>
        <v>180</v>
      </c>
      <c r="V45" s="135">
        <f t="shared" si="0"/>
        <v>0</v>
      </c>
    </row>
    <row r="46" spans="2:22" s="138" customFormat="1" ht="15">
      <c r="B46" s="269">
        <v>40626</v>
      </c>
      <c r="C46" s="136" t="s">
        <v>457</v>
      </c>
      <c r="D46" s="136" t="s">
        <v>330</v>
      </c>
      <c r="E46" s="109">
        <v>1562</v>
      </c>
      <c r="F46" s="136" t="s">
        <v>176</v>
      </c>
      <c r="G46" s="217">
        <v>360</v>
      </c>
      <c r="H46" s="92" t="s">
        <v>458</v>
      </c>
      <c r="I46" s="92" t="s">
        <v>32</v>
      </c>
      <c r="J46" s="136">
        <v>40630</v>
      </c>
      <c r="K46" s="136">
        <v>40631</v>
      </c>
      <c r="L46" s="92">
        <f t="shared" si="1"/>
        <v>40639</v>
      </c>
      <c r="M46" s="136">
        <v>40639</v>
      </c>
      <c r="N46" s="89" t="s">
        <v>459</v>
      </c>
      <c r="O46" s="260">
        <v>233.62</v>
      </c>
      <c r="P46" s="261">
        <v>126.38</v>
      </c>
      <c r="Q46" s="249">
        <v>46310884</v>
      </c>
      <c r="R46" s="250">
        <v>40639</v>
      </c>
      <c r="S46" s="249">
        <v>20110253</v>
      </c>
      <c r="T46" s="250">
        <v>40645</v>
      </c>
      <c r="U46" s="140">
        <f t="shared" si="5"/>
        <v>360</v>
      </c>
      <c r="V46" s="135">
        <f t="shared" si="0"/>
        <v>0</v>
      </c>
    </row>
    <row r="47" spans="2:22" s="138" customFormat="1" ht="15">
      <c r="B47" s="269">
        <v>40631</v>
      </c>
      <c r="C47" s="136" t="s">
        <v>460</v>
      </c>
      <c r="D47" s="136" t="s">
        <v>461</v>
      </c>
      <c r="E47" s="109">
        <v>1658</v>
      </c>
      <c r="F47" s="136" t="s">
        <v>79</v>
      </c>
      <c r="G47" s="217">
        <v>450</v>
      </c>
      <c r="H47" s="92" t="s">
        <v>462</v>
      </c>
      <c r="I47" s="92" t="s">
        <v>45</v>
      </c>
      <c r="J47" s="136">
        <v>40633</v>
      </c>
      <c r="K47" s="136">
        <v>40635</v>
      </c>
      <c r="L47" s="92">
        <f t="shared" si="1"/>
        <v>40643</v>
      </c>
      <c r="M47" s="136">
        <v>40554</v>
      </c>
      <c r="N47" s="89" t="s">
        <v>463</v>
      </c>
      <c r="O47" s="260">
        <v>450</v>
      </c>
      <c r="P47" s="261">
        <v>0</v>
      </c>
      <c r="Q47" s="249"/>
      <c r="R47" s="250"/>
      <c r="S47" s="249"/>
      <c r="T47" s="250"/>
      <c r="U47" s="140">
        <f t="shared" si="5"/>
        <v>450</v>
      </c>
      <c r="V47" s="135">
        <f t="shared" si="0"/>
        <v>0</v>
      </c>
    </row>
    <row r="48" spans="2:22" ht="15">
      <c r="B48" s="269">
        <v>40631</v>
      </c>
      <c r="C48" s="136" t="s">
        <v>464</v>
      </c>
      <c r="D48" s="136" t="s">
        <v>108</v>
      </c>
      <c r="E48" s="109">
        <v>1657</v>
      </c>
      <c r="F48" s="136" t="s">
        <v>79</v>
      </c>
      <c r="G48" s="217">
        <v>630</v>
      </c>
      <c r="H48" s="92" t="s">
        <v>465</v>
      </c>
      <c r="I48" s="92" t="s">
        <v>45</v>
      </c>
      <c r="J48" s="136">
        <v>40632</v>
      </c>
      <c r="K48" s="136">
        <v>40635</v>
      </c>
      <c r="L48" s="92">
        <f t="shared" si="1"/>
        <v>40643</v>
      </c>
      <c r="M48" s="136">
        <v>40639</v>
      </c>
      <c r="N48" s="89" t="s">
        <v>466</v>
      </c>
      <c r="O48" s="260">
        <v>553.03</v>
      </c>
      <c r="P48" s="261">
        <v>76.97</v>
      </c>
      <c r="Q48" s="249">
        <v>46310298</v>
      </c>
      <c r="R48" s="250">
        <v>40639</v>
      </c>
      <c r="S48" s="249">
        <v>20110252</v>
      </c>
      <c r="T48" s="250">
        <v>40645</v>
      </c>
      <c r="U48" s="140">
        <f t="shared" si="5"/>
        <v>630</v>
      </c>
      <c r="V48" s="135">
        <f t="shared" si="0"/>
        <v>0</v>
      </c>
    </row>
    <row r="49" spans="2:22" ht="15">
      <c r="B49" s="269">
        <v>40631</v>
      </c>
      <c r="C49" s="136" t="s">
        <v>467</v>
      </c>
      <c r="D49" s="136" t="s">
        <v>383</v>
      </c>
      <c r="E49" s="109">
        <v>1661</v>
      </c>
      <c r="F49" s="136" t="s">
        <v>179</v>
      </c>
      <c r="G49" s="217">
        <v>540</v>
      </c>
      <c r="H49" s="92" t="s">
        <v>468</v>
      </c>
      <c r="I49" s="92" t="s">
        <v>469</v>
      </c>
      <c r="J49" s="136">
        <v>40632</v>
      </c>
      <c r="K49" s="136">
        <v>40634</v>
      </c>
      <c r="L49" s="92">
        <f t="shared" si="1"/>
        <v>40642</v>
      </c>
      <c r="M49" s="136">
        <v>40644</v>
      </c>
      <c r="N49" s="89" t="s">
        <v>470</v>
      </c>
      <c r="O49" s="260">
        <v>469</v>
      </c>
      <c r="P49" s="261">
        <v>71</v>
      </c>
      <c r="Q49" s="124">
        <v>46310485</v>
      </c>
      <c r="R49" s="92">
        <v>40641</v>
      </c>
      <c r="S49" s="249">
        <v>20110300</v>
      </c>
      <c r="T49" s="254"/>
      <c r="U49" s="140">
        <f t="shared" si="5"/>
        <v>540</v>
      </c>
      <c r="V49" s="135">
        <f t="shared" si="0"/>
        <v>0</v>
      </c>
    </row>
    <row r="50" spans="2:22" ht="15">
      <c r="B50" s="269">
        <v>40631</v>
      </c>
      <c r="C50" s="136" t="s">
        <v>471</v>
      </c>
      <c r="D50" s="136" t="s">
        <v>334</v>
      </c>
      <c r="E50" s="89">
        <f>++++++E48</f>
        <v>1657</v>
      </c>
      <c r="F50" s="136" t="s">
        <v>336</v>
      </c>
      <c r="G50" s="217">
        <v>900</v>
      </c>
      <c r="H50" s="92" t="s">
        <v>472</v>
      </c>
      <c r="I50" s="92" t="s">
        <v>20</v>
      </c>
      <c r="J50" s="136">
        <v>40630</v>
      </c>
      <c r="K50" s="136">
        <v>40634</v>
      </c>
      <c r="L50" s="92">
        <f t="shared" si="1"/>
        <v>40642</v>
      </c>
      <c r="M50" s="136">
        <v>40639</v>
      </c>
      <c r="N50" s="89" t="s">
        <v>338</v>
      </c>
      <c r="O50" s="260">
        <v>688</v>
      </c>
      <c r="P50" s="261">
        <v>212</v>
      </c>
      <c r="Q50" s="253" t="s">
        <v>473</v>
      </c>
      <c r="R50" s="254" t="s">
        <v>474</v>
      </c>
      <c r="S50" s="253">
        <v>20110537</v>
      </c>
      <c r="T50" s="254">
        <v>40737</v>
      </c>
      <c r="U50" s="140">
        <f t="shared" si="5"/>
        <v>900</v>
      </c>
      <c r="V50" s="135">
        <f t="shared" si="0"/>
        <v>0</v>
      </c>
    </row>
    <row r="51" spans="2:22" ht="15">
      <c r="B51" s="269">
        <v>40632</v>
      </c>
      <c r="C51" s="136" t="s">
        <v>475</v>
      </c>
      <c r="D51" s="136" t="s">
        <v>476</v>
      </c>
      <c r="E51" s="89">
        <v>1688</v>
      </c>
      <c r="F51" s="136" t="s">
        <v>218</v>
      </c>
      <c r="G51" s="217">
        <v>5400</v>
      </c>
      <c r="H51" s="92" t="s">
        <v>477</v>
      </c>
      <c r="I51" s="92" t="s">
        <v>112</v>
      </c>
      <c r="J51" s="136">
        <v>40634</v>
      </c>
      <c r="K51" s="136">
        <v>40663</v>
      </c>
      <c r="L51" s="92">
        <f t="shared" si="1"/>
        <v>40671</v>
      </c>
      <c r="M51" s="136">
        <v>40666</v>
      </c>
      <c r="N51" s="89" t="s">
        <v>478</v>
      </c>
      <c r="O51" s="260">
        <v>2247.5</v>
      </c>
      <c r="P51" s="261">
        <f>3052.5+100</f>
        <v>3152.5</v>
      </c>
      <c r="Q51" s="253" t="s">
        <v>479</v>
      </c>
      <c r="R51" s="254" t="s">
        <v>480</v>
      </c>
      <c r="S51" s="249">
        <v>20110387</v>
      </c>
      <c r="T51" s="254">
        <v>40682</v>
      </c>
      <c r="U51" s="140">
        <f t="shared" si="5"/>
        <v>5400</v>
      </c>
      <c r="V51" s="135">
        <f t="shared" si="0"/>
        <v>0</v>
      </c>
    </row>
    <row r="52" spans="2:22" ht="15.75" thickBot="1">
      <c r="B52" s="270">
        <v>40633</v>
      </c>
      <c r="C52" s="271" t="s">
        <v>481</v>
      </c>
      <c r="D52" s="271" t="s">
        <v>409</v>
      </c>
      <c r="E52" s="272">
        <v>1696</v>
      </c>
      <c r="F52" s="271" t="s">
        <v>482</v>
      </c>
      <c r="G52" s="218">
        <v>540</v>
      </c>
      <c r="H52" s="273" t="s">
        <v>483</v>
      </c>
      <c r="I52" s="273" t="s">
        <v>20</v>
      </c>
      <c r="J52" s="271">
        <v>40636</v>
      </c>
      <c r="K52" s="271">
        <v>40639</v>
      </c>
      <c r="L52" s="273">
        <f t="shared" si="1"/>
        <v>40647</v>
      </c>
      <c r="M52" s="271">
        <v>40647</v>
      </c>
      <c r="N52" s="116" t="s">
        <v>484</v>
      </c>
      <c r="O52" s="274">
        <v>510.69</v>
      </c>
      <c r="P52" s="275">
        <v>29.31</v>
      </c>
      <c r="Q52" s="229">
        <v>46312851</v>
      </c>
      <c r="R52" s="273">
        <v>40647</v>
      </c>
      <c r="S52" s="276">
        <v>20110271</v>
      </c>
      <c r="T52" s="273">
        <v>40651</v>
      </c>
      <c r="U52" s="290">
        <f>O52+P52</f>
        <v>540</v>
      </c>
      <c r="V52" s="291">
        <f t="shared" si="0"/>
        <v>0</v>
      </c>
    </row>
    <row r="53" spans="2:22" ht="15.75" thickBot="1">
      <c r="B53" s="142"/>
      <c r="C53" s="143"/>
      <c r="D53" s="144"/>
      <c r="E53" s="144"/>
      <c r="F53" s="145"/>
      <c r="G53" s="185">
        <f>SUM(G7:G52)</f>
        <v>30028.6</v>
      </c>
      <c r="H53" s="146"/>
      <c r="I53" s="143"/>
      <c r="J53" s="143"/>
      <c r="K53" s="147"/>
      <c r="L53" s="147"/>
      <c r="O53" s="258">
        <f>SUM(O7:O52)</f>
        <v>24500.059999999994</v>
      </c>
      <c r="P53" s="259">
        <f>SUM(P7:P52)</f>
        <v>5008.540000000001</v>
      </c>
      <c r="Q53" s="257"/>
      <c r="R53" s="257"/>
      <c r="U53" s="292">
        <f>SUM(U7:U52)</f>
        <v>29508.6</v>
      </c>
      <c r="V53" s="293">
        <f>SUM(V7:V52)</f>
        <v>520</v>
      </c>
    </row>
    <row r="55" spans="2:5" ht="15">
      <c r="B55" s="159" t="s">
        <v>485</v>
      </c>
      <c r="C55" s="155"/>
      <c r="D55" s="160"/>
      <c r="E55" s="155"/>
    </row>
    <row r="56" spans="2:5" ht="15.75" thickBot="1">
      <c r="B56" s="155"/>
      <c r="C56" s="155"/>
      <c r="D56" s="160"/>
      <c r="E56" s="155"/>
    </row>
    <row r="57" spans="2:5" ht="24" thickBot="1">
      <c r="B57" s="219" t="s">
        <v>486</v>
      </c>
      <c r="C57" s="220" t="s">
        <v>487</v>
      </c>
      <c r="D57" s="220" t="s">
        <v>488</v>
      </c>
      <c r="E57" s="221" t="s">
        <v>489</v>
      </c>
    </row>
    <row r="58" spans="2:5" ht="15.75" thickBot="1">
      <c r="B58" s="152">
        <f>SUM(G53)</f>
        <v>30028.6</v>
      </c>
      <c r="C58" s="153">
        <f>SUM(O53)</f>
        <v>24500.059999999994</v>
      </c>
      <c r="D58" s="153">
        <f>SUM(P53)</f>
        <v>5008.540000000001</v>
      </c>
      <c r="E58" s="154">
        <f>SUM(V53)</f>
        <v>520</v>
      </c>
    </row>
    <row r="59" spans="2:5" ht="15">
      <c r="B59" s="155"/>
      <c r="C59" s="156">
        <f>SUM(C58/B58)</f>
        <v>0.8158908507223113</v>
      </c>
      <c r="D59" s="156">
        <f>SUM(D58/B58)</f>
        <v>0.1667923246504999</v>
      </c>
      <c r="E59" s="156">
        <f>SUM(E58/B58)</f>
        <v>0.017316824627188747</v>
      </c>
    </row>
    <row r="60" spans="2:6" ht="15.75" thickBot="1">
      <c r="B60" s="142"/>
      <c r="C60" s="143"/>
      <c r="D60" s="144"/>
      <c r="E60" s="144"/>
      <c r="F60" s="145"/>
    </row>
    <row r="61" spans="2:6" ht="15">
      <c r="B61" s="289"/>
      <c r="C61" s="52" t="s">
        <v>121</v>
      </c>
      <c r="D61" s="52"/>
      <c r="E61" s="52"/>
      <c r="F61" s="53"/>
    </row>
    <row r="62" spans="2:6" ht="15">
      <c r="B62" s="57"/>
      <c r="C62" s="55" t="s">
        <v>122</v>
      </c>
      <c r="D62" s="55"/>
      <c r="E62" s="55"/>
      <c r="F62" s="56"/>
    </row>
    <row r="63" spans="2:6" ht="15">
      <c r="B63" s="58"/>
      <c r="C63" s="55" t="s">
        <v>123</v>
      </c>
      <c r="D63" s="55"/>
      <c r="E63" s="55"/>
      <c r="F63" s="56"/>
    </row>
    <row r="64" spans="2:6" ht="15.75" thickBot="1">
      <c r="B64" s="59"/>
      <c r="C64" s="60"/>
      <c r="D64" s="60"/>
      <c r="E64" s="60"/>
      <c r="F64" s="6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chuerta</dc:creator>
  <cp:keywords/>
  <dc:description/>
  <cp:lastModifiedBy>gaparicio</cp:lastModifiedBy>
  <dcterms:created xsi:type="dcterms:W3CDTF">2011-08-19T14:07:28Z</dcterms:created>
  <dcterms:modified xsi:type="dcterms:W3CDTF">2011-11-03T20:41:06Z</dcterms:modified>
  <cp:category/>
  <cp:version/>
  <cp:contentType/>
  <cp:contentStatus/>
</cp:coreProperties>
</file>